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<sst xmlns="http://schemas.openxmlformats.org/spreadsheetml/2006/main" count="164" uniqueCount="141">
  <si>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</si>
  <si>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</si>
  <si>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</si>
  <si>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</si>
  <si>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</si>
  <si>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</si>
  <si>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</si>
  <si>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</si>
  <si>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</si>
  <si>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</si>
  <si>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</si>
  <si>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</si>
  <si>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</si>
  <si>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</si>
  <si>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</si>
  <si>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</si>
  <si>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</si>
  <si>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</si>
  <si>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</si>
  <si>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</si>
  <si>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</si>
  <si>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</si>
  <si>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</si>
  <si>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</si>
  <si>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</si>
  <si>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</si>
  <si>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</si>
  <si>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</si>
  <si>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</si>
  <si>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</si>
  <si>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</si>
  <si>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</si>
  <si>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</si>
  <si>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</si>
  <si>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</si>
  <si>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</si>
  <si>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</si>
  <si>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</si>
  <si>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</si>
  <si>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</si>
  <si>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</si>
  <si>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</si>
  <si>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</si>
  <si>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</si>
  <si>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</si>
  <si>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</si>
  <si>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</si>
  <si>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</si>
  <si>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</si>
  <si>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</si>
  <si>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</si>
  <si>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</si>
  <si>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</si>
  <si>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</si>
  <si>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</si>
  <si>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</si>
  <si>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</si>
  <si>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</si>
  <si>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</si>
  <si>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</si>
  <si>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</si>
  <si>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</si>
  <si>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</si>
  <si>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</si>
  <si>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</si>
  <si>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</si>
  <si>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</si>
  <si>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</si>
  <si>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</si>
  <si>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</si>
  <si>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</si>
  <si>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</si>
  <si>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</si>
  <si>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</si>
  <si>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</si>
  <si>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</si>
  <si>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</si>
  <si>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</si>
  <si>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</si>
  <si>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</si>
  <si>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</si>
  <si>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</si>
  <si>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</si>
  <si>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</si>
  <si>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</si>
  <si>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</si>
  <si>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</si>
  <si>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</si>
  <si>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</si>
  <si>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</si>
  <si>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</si>
  <si>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</si>
  <si>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</si>
  <si>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</si>
  <si>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</si>
  <si>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</si>
  <si>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</si>
  <si>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</si>
  <si>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</si>
  <si>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</si>
  <si>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</si>
  <si>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</si>
  <si>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</si>
  <si>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</si>
  <si>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</si>
  <si>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</si>
  <si>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</si>
  <si>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</si>
  <si>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</si>
  <si>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</si>
  <si>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</si>
  <si>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</si>
  <si>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</si>
  <si>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</si>
  <si>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</si>
  <si>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</si>
  <si>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</si>
  <si>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</si>
  <si>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</si>
  <si>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</si>
  <si>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</si>
  <si>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</si>
  <si>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</si>
  <si>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</si>
  <si>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</si>
  <si>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</si>
  <si>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</si>
  <si>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</si>
  <si>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</si>
  <si>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</si>
  <si>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</si>
  <si>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</si>
  <si>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(МТС, Видикон)</t>
  </si>
  <si>
    <t>ост.на 01.07</t>
  </si>
  <si>
    <t>августа</t>
  </si>
  <si>
    <t>за   июль-август  2023 г.</t>
  </si>
  <si>
    <t>01.07.2023г.</t>
  </si>
  <si>
    <t>1,50</t>
  </si>
  <si>
    <t>снос аварийного дерева 2шт п-д5, распиловка и вывоз</t>
  </si>
  <si>
    <t>вышка</t>
  </si>
  <si>
    <t>3,5 часа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</si>
</sst>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37" sqref="M37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E2" s="59">
        <v>8</v>
      </c>
      <c r="K2" s="5" t="s">
        <v>135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L6*524.58*1.302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6" t="s">
        <v>137</v>
      </c>
      <c r="M16" s="45">
        <f t="shared" si="0"/>
        <v>1024.50474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3">
        <f>SUM(M6:M19)</f>
        <v>1366.0063200000002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138</v>
      </c>
      <c r="L24" s="25">
        <v>12.12</v>
      </c>
      <c r="M24" s="45">
        <f aca="true" t="shared" si="1" ref="M24:M31">L24*524.58*1.302</f>
        <v>8277.9982992</v>
      </c>
    </row>
    <row r="25" spans="1:13" ht="12.75">
      <c r="A25" t="s">
        <v>106</v>
      </c>
      <c r="J25" s="20">
        <v>2</v>
      </c>
      <c r="K25" s="20"/>
      <c r="L25" s="25"/>
      <c r="M25" s="45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45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45"/>
      <c r="M27" s="4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4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45">
        <f t="shared" si="1"/>
        <v>0</v>
      </c>
    </row>
    <row r="30" spans="10:13" ht="12.75">
      <c r="J30" s="20">
        <v>7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5">
        <f t="shared" si="1"/>
        <v>0</v>
      </c>
    </row>
    <row r="32" spans="10:13" ht="12.75">
      <c r="J32" s="20"/>
      <c r="K32" s="29" t="s">
        <v>57</v>
      </c>
      <c r="L32" s="28">
        <f>SUM(L24:L31)</f>
        <v>12.12</v>
      </c>
      <c r="M32" s="33">
        <f>SUM(M24:M31)</f>
        <v>8277.9982992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3" t="s">
        <v>139</v>
      </c>
      <c r="L36" s="23" t="s">
        <v>140</v>
      </c>
      <c r="M36" s="23">
        <f>3.5*1700</f>
        <v>5950</v>
      </c>
    </row>
    <row r="37" spans="10:13" ht="12.75">
      <c r="J37" s="23">
        <v>2</v>
      </c>
      <c r="K37" s="43"/>
      <c r="L37" s="23"/>
      <c r="M37" s="23"/>
    </row>
    <row r="38" spans="2:13" ht="12.75">
      <c r="B38" s="1" t="s">
        <v>5</v>
      </c>
      <c r="C38" s="1"/>
      <c r="J38" s="23">
        <v>3</v>
      </c>
      <c r="K38" s="43"/>
      <c r="L38" s="23"/>
      <c r="M38" s="60"/>
    </row>
    <row r="39" spans="10:13" ht="12.75">
      <c r="J39" s="23">
        <v>4</v>
      </c>
      <c r="K39" s="43"/>
      <c r="L39" s="23"/>
      <c r="M39" s="23"/>
    </row>
    <row r="40" spans="1:13" ht="12.75">
      <c r="A40" s="2" t="s">
        <v>6</v>
      </c>
      <c r="F40" s="11">
        <v>50732.12</v>
      </c>
      <c r="J40" s="23">
        <v>5</v>
      </c>
      <c r="K40" s="43"/>
      <c r="L40" s="23"/>
      <c r="M40" s="23"/>
    </row>
    <row r="41" spans="1:13" ht="12.75">
      <c r="A41" t="s">
        <v>7</v>
      </c>
      <c r="F41" s="5">
        <v>51292.63</v>
      </c>
      <c r="J41" s="23">
        <v>6</v>
      </c>
      <c r="K41" s="43"/>
      <c r="L41" s="23"/>
      <c r="M41" s="23"/>
    </row>
    <row r="42" spans="2:13" ht="12.75">
      <c r="B42" t="s">
        <v>8</v>
      </c>
      <c r="F42" s="9">
        <f>F41/F40</f>
        <v>1.0110484245483926</v>
      </c>
      <c r="J42" s="23">
        <v>7</v>
      </c>
      <c r="K42" s="43"/>
      <c r="L42" s="23"/>
      <c r="M42" s="23"/>
    </row>
    <row r="43" spans="1:13" ht="12.75">
      <c r="A43" t="s">
        <v>132</v>
      </c>
      <c r="F43" s="5">
        <f>400+114.13</f>
        <v>514.13</v>
      </c>
      <c r="J43" s="23">
        <v>8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51806.759999999995</v>
      </c>
      <c r="J44" s="23">
        <v>9</v>
      </c>
      <c r="K44" s="43"/>
      <c r="L44" s="23"/>
      <c r="M44" s="23"/>
    </row>
    <row r="45" spans="10:13" ht="12.75">
      <c r="J45" s="23">
        <v>10</v>
      </c>
      <c r="K45" s="43"/>
      <c r="L45" s="23"/>
      <c r="M45" s="23"/>
    </row>
    <row r="46" spans="2:13" ht="12.75">
      <c r="B46" s="1" t="s">
        <v>10</v>
      </c>
      <c r="C46" s="1"/>
      <c r="J46" s="23">
        <v>11</v>
      </c>
      <c r="K46" s="43"/>
      <c r="L46" s="23"/>
      <c r="M46" s="23"/>
    </row>
    <row r="47" spans="10:13" ht="12.75">
      <c r="J47" s="23">
        <v>12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30" t="s">
        <v>64</v>
      </c>
      <c r="M48" s="33">
        <f>SUM(M36:M47)</f>
        <v>5950</v>
      </c>
    </row>
    <row r="49" spans="1:6" ht="12.75">
      <c r="A49" t="s">
        <v>12</v>
      </c>
      <c r="F49" s="11">
        <f>(8097+10050)*1.302</f>
        <v>23627.394</v>
      </c>
    </row>
    <row r="50" spans="1:6" ht="12.75">
      <c r="A50" s="6" t="s">
        <v>79</v>
      </c>
      <c r="F50" s="11">
        <f>(1700+1700)*1.302</f>
        <v>4426.8</v>
      </c>
    </row>
    <row r="51" spans="1:6" ht="12.75">
      <c r="A51" s="54" t="s">
        <v>83</v>
      </c>
      <c r="B51" s="47"/>
      <c r="C51" s="47"/>
      <c r="D51" s="47"/>
      <c r="E51" s="55">
        <v>0</v>
      </c>
      <c r="F51" s="56">
        <f>E51*E33</f>
        <v>0</v>
      </c>
    </row>
    <row r="52" spans="1:6" ht="12.75">
      <c r="A52" s="4" t="s">
        <v>33</v>
      </c>
      <c r="F52" s="32">
        <f>F49+F50+F51</f>
        <v>28054.194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7">
        <v>1958853</v>
      </c>
      <c r="D58">
        <v>222433.7</v>
      </c>
      <c r="E58">
        <v>1537.6</v>
      </c>
      <c r="F58" s="34">
        <f>C58/D58*E58</f>
        <v>13540.809566176347</v>
      </c>
    </row>
    <row r="59" spans="1:6" ht="12.75">
      <c r="A59" t="s">
        <v>19</v>
      </c>
      <c r="F59" s="34">
        <f>M20</f>
        <v>1366.0063200000002</v>
      </c>
    </row>
    <row r="60" spans="1:6" ht="12.75">
      <c r="A60" t="s">
        <v>20</v>
      </c>
      <c r="F60" s="11">
        <f>M32</f>
        <v>8277.9982992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M48</f>
        <v>5950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1.2</v>
      </c>
      <c r="E65" t="s">
        <v>14</v>
      </c>
      <c r="F65" s="11">
        <f>B65*D65</f>
        <v>1888.3199999999997</v>
      </c>
    </row>
    <row r="66" spans="1:6" ht="12.75">
      <c r="A66" s="47" t="s">
        <v>74</v>
      </c>
      <c r="B66" s="47"/>
      <c r="C66" s="47"/>
      <c r="D66" s="56"/>
      <c r="E66" s="47"/>
      <c r="F66" s="56">
        <v>0</v>
      </c>
    </row>
    <row r="67" spans="1:6" ht="12.75">
      <c r="A67" s="47" t="s">
        <v>84</v>
      </c>
      <c r="B67" s="47"/>
      <c r="C67" s="47"/>
      <c r="D67" s="56">
        <v>0</v>
      </c>
      <c r="E67" s="47"/>
      <c r="F67" s="56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31023.134185376348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0.49</v>
      </c>
      <c r="E70" t="s">
        <v>14</v>
      </c>
      <c r="F70" s="11">
        <f>B70*D70</f>
        <v>771.064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2.58</v>
      </c>
      <c r="E73" t="s">
        <v>14</v>
      </c>
      <c r="F73" s="11">
        <f>B73*D73</f>
        <v>4059.888</v>
      </c>
    </row>
    <row r="74" spans="1:6" ht="12.75">
      <c r="A74" s="4" t="s">
        <v>28</v>
      </c>
      <c r="F74" s="32">
        <f>F70+F73</f>
        <v>4830.952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5.68</v>
      </c>
      <c r="E77" t="s">
        <v>14</v>
      </c>
      <c r="F77" s="11">
        <f>B77*D77</f>
        <v>8938.047999999999</v>
      </c>
    </row>
    <row r="78" spans="1:6" ht="12.75">
      <c r="A78" s="4" t="s">
        <v>31</v>
      </c>
      <c r="F78" s="32">
        <f>SUM(F77)</f>
        <v>8938.047999999999</v>
      </c>
    </row>
    <row r="79" spans="1:6" ht="12.75">
      <c r="A79" s="57" t="s">
        <v>77</v>
      </c>
      <c r="B79" s="47"/>
      <c r="C79" s="47"/>
      <c r="D79" s="55">
        <v>0</v>
      </c>
      <c r="E79" s="47"/>
      <c r="F79" s="58">
        <f>D79*E33</f>
        <v>0</v>
      </c>
    </row>
    <row r="80" spans="1:8" ht="12.75">
      <c r="A80" s="1" t="s">
        <v>32</v>
      </c>
      <c r="B80" s="1"/>
      <c r="F80" s="32">
        <f>F52+F56+F68+F74+F78+F79</f>
        <v>72846.32818537635</v>
      </c>
      <c r="G80" s="7"/>
      <c r="H80" s="7"/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4225.087034751828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f>1373.52+1373.52</f>
        <v>2747.04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2*188.75</f>
        <v>377.5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80195.95522012816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133</v>
      </c>
    </row>
    <row r="87" spans="1:6" ht="12.75">
      <c r="A87" s="13"/>
      <c r="B87" s="38">
        <v>45108</v>
      </c>
      <c r="C87" s="39">
        <v>-1235697</v>
      </c>
      <c r="D87" s="41">
        <f>F44</f>
        <v>51806.759999999995</v>
      </c>
      <c r="E87" s="41">
        <f>F85</f>
        <v>80195.95522012816</v>
      </c>
      <c r="F87" s="42">
        <f>C87+D87-E87</f>
        <v>-1264086.1952201282</v>
      </c>
    </row>
    <row r="89" spans="1:6" ht="13.5" thickBot="1">
      <c r="A89" t="s">
        <v>111</v>
      </c>
      <c r="C89" s="49" t="s">
        <v>136</v>
      </c>
      <c r="D89" s="8" t="s">
        <v>112</v>
      </c>
      <c r="E89" s="49">
        <v>45169</v>
      </c>
      <c r="F89" t="s">
        <v>113</v>
      </c>
    </row>
    <row r="90" spans="1:7" ht="13.5" thickBot="1">
      <c r="A90" t="s">
        <v>114</v>
      </c>
      <c r="F90" s="50">
        <f>E87</f>
        <v>80195.95522012816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2023-01-12T17:01:21Z</cp:lastPrinted>
  <dcterms:created xsi:type="dcterms:W3CDTF">2008-08-18T07:30:19Z</dcterms:created>
  <dcterms:modified xsi:type="dcterms:W3CDTF">2023-11-16T13:17:11Z</dcterms:modified>
  <cp:category/>
  <cp:version/>
  <cp:contentType/>
  <cp:contentStatus/>
</cp:coreProperties>
</file>