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<sst xmlns="http://schemas.openxmlformats.org/spreadsheetml/2006/main" count="164" uniqueCount="141">
  <si>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</si>
  <si>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</si>
  <si>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</si>
  <si>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</si>
  <si>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</si>
  <si>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</si>
  <si>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</si>
  <si>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</si>
  <si>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</si>
  <si>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</si>
  <si>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</si>
  <si>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</si>
  <si>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</si>
  <si>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</si>
  <si>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</si>
  <si>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</si>
  <si>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</si>
  <si>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</si>
  <si>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</si>
  <si>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</si>
  <si>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</si>
  <si>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</si>
  <si>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</si>
  <si>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</si>
  <si>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</si>
  <si>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</si>
  <si>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</si>
  <si>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</si>
  <si>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</si>
  <si>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</si>
  <si>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</si>
  <si>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</si>
  <si>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</si>
  <si>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</si>
  <si>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</si>
  <si>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</si>
  <si>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</si>
  <si>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</si>
  <si>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</si>
  <si>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</si>
  <si>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</si>
  <si>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</si>
  <si>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</si>
  <si>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</si>
  <si>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</si>
  <si>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</si>
  <si>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</si>
  <si>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</si>
  <si>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</si>
  <si>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</si>
  <si>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</si>
  <si>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</si>
  <si>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</si>
  <si>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</si>
  <si>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</si>
  <si>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</si>
  <si>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</si>
  <si>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</si>
  <si>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</si>
  <si>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</si>
  <si>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</si>
  <si>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</si>
  <si>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</si>
  <si>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</si>
  <si>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</si>
  <si>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</si>
  <si>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</si>
  <si>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</si>
  <si>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</si>
  <si>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</si>
  <si>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</si>
  <si>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</si>
  <si>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</si>
  <si>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</si>
  <si>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</si>
  <si>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</si>
  <si>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</si>
  <si>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</si>
  <si>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</si>
  <si>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</si>
  <si>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</si>
  <si>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</si>
  <si>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</si>
  <si>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</si>
  <si>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</si>
  <si>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</si>
  <si>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</si>
  <si>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</si>
  <si>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</si>
  <si>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</si>
  <si>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</si>
  <si>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</si>
  <si>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</si>
  <si>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</si>
  <si>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</si>
  <si>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</si>
  <si>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</si>
  <si>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</si>
  <si>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</si>
  <si>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</si>
  <si>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</si>
  <si>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</si>
  <si>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</si>
  <si>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</si>
  <si>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</si>
  <si>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</si>
  <si>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</si>
  <si>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</si>
  <si>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</si>
  <si>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</si>
  <si>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</si>
  <si>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</si>
  <si>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</si>
  <si>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</si>
  <si>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</si>
  <si>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</si>
  <si>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</si>
  <si>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</si>
  <si>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</si>
  <si>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</si>
  <si>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</si>
  <si>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</si>
  <si>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</si>
  <si>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</si>
  <si>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</si>
  <si>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</si>
  <si>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</si>
  <si>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</si>
  <si>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</si>
  <si>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</si>
  <si>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</si>
  <si>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(почта,аптека,Абрамова,С.Банк, Ростелеком, МТС, ТТК)   </t>
    </r>
    <r>
      <rPr>
        <sz val="8"/>
        <rFont val="Arial Cyr"/>
        <family val="0"/>
      </rPr>
      <t xml:space="preserve">                       </t>
    </r>
  </si>
  <si>
    <t>июня</t>
  </si>
  <si>
    <t>за   май-июнь  2023 г.</t>
  </si>
  <si>
    <t>01.05.2023г.</t>
  </si>
  <si>
    <t>ост.на 01.07</t>
  </si>
  <si>
    <t>смена ламп (1шт) п-д 2</t>
  </si>
  <si>
    <t>лампа</t>
  </si>
  <si>
    <t>1шт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</si>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</sst>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J54" sqref="J54:M6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5</v>
      </c>
      <c r="E2" s="67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4.11</v>
      </c>
      <c r="M6" s="51">
        <f>L6*524.58*1.302</f>
        <v>2807.1429876000007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1">
        <f t="shared" si="0"/>
        <v>7028.1025164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3510.6362424</v>
      </c>
    </row>
    <row r="14" spans="1:13" ht="12.75">
      <c r="A14" t="s">
        <v>96</v>
      </c>
      <c r="J14" s="20">
        <v>5</v>
      </c>
      <c r="K14" s="19" t="s">
        <v>50</v>
      </c>
      <c r="L14" s="25">
        <v>10.81</v>
      </c>
      <c r="M14" s="51">
        <f t="shared" si="0"/>
        <v>7383.264159600001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5122.523700000001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922.0542660000002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39.7</v>
      </c>
      <c r="M20" s="34">
        <f>SUM(M6:M19)</f>
        <v>27115.225452000002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1">
        <v>0.071</v>
      </c>
      <c r="M24" s="33">
        <f aca="true" t="shared" si="1" ref="M24:M38">L24*524.58*1.302*1.15</f>
        <v>55.767208014</v>
      </c>
    </row>
    <row r="25" spans="1:13" ht="12.75">
      <c r="A25" t="s">
        <v>106</v>
      </c>
      <c r="J25" s="20">
        <v>2</v>
      </c>
      <c r="K25" s="20" t="s">
        <v>139</v>
      </c>
      <c r="L25" s="25">
        <v>189.4</v>
      </c>
      <c r="M25" s="33">
        <f t="shared" si="1"/>
        <v>148764.9182796</v>
      </c>
    </row>
    <row r="26" spans="1:13" ht="12.75">
      <c r="A26" t="s">
        <v>107</v>
      </c>
      <c r="J26" s="20">
        <v>3</v>
      </c>
      <c r="K26" s="20" t="s">
        <v>140</v>
      </c>
      <c r="L26" s="25">
        <v>3.12</v>
      </c>
      <c r="M26" s="33">
        <f t="shared" si="1"/>
        <v>2450.61533808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1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192.591</v>
      </c>
      <c r="M39" s="35">
        <f>SUM(M24:M38)</f>
        <v>151271.30082569402</v>
      </c>
    </row>
    <row r="40" spans="1:11" ht="12.75">
      <c r="A40" s="2" t="s">
        <v>6</v>
      </c>
      <c r="F40" s="5">
        <v>115859.92</v>
      </c>
      <c r="K40" s="1" t="s">
        <v>62</v>
      </c>
    </row>
    <row r="41" spans="1:13" ht="12.75">
      <c r="A41" t="s">
        <v>7</v>
      </c>
      <c r="F41" s="5">
        <v>99098.82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0.8553330608203424</v>
      </c>
      <c r="J42" s="23" t="s">
        <v>37</v>
      </c>
      <c r="K42" s="23" t="s">
        <v>38</v>
      </c>
      <c r="L42" s="23"/>
      <c r="M42" s="23" t="s">
        <v>64</v>
      </c>
    </row>
    <row r="43" spans="1:13" ht="22.5" customHeight="1">
      <c r="A43" s="68" t="s">
        <v>131</v>
      </c>
      <c r="B43" s="69"/>
      <c r="C43" s="69"/>
      <c r="D43" s="69"/>
      <c r="E43" s="69"/>
      <c r="F43" s="11">
        <f>(99.9+232.9+107.7+37.5+174.78+57.6)*15.78+(400+300+400)</f>
        <v>12309.7964</v>
      </c>
      <c r="J43" s="45">
        <v>1</v>
      </c>
      <c r="K43" s="43" t="s">
        <v>137</v>
      </c>
      <c r="L43" s="23" t="s">
        <v>138</v>
      </c>
      <c r="M43" s="59">
        <v>14.9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111408.6164</v>
      </c>
      <c r="J44" s="45">
        <v>2</v>
      </c>
      <c r="K44" s="43"/>
      <c r="L44" s="23"/>
      <c r="M44" s="23"/>
    </row>
    <row r="45" spans="6:13" ht="12.75">
      <c r="F45" s="5"/>
      <c r="J45" s="45">
        <v>3</v>
      </c>
      <c r="K45" s="43"/>
      <c r="L45" s="23"/>
      <c r="M45" s="59"/>
    </row>
    <row r="46" spans="2:13" ht="12.75">
      <c r="B46" s="1" t="s">
        <v>10</v>
      </c>
      <c r="C46" s="1"/>
      <c r="J46" s="45">
        <v>4</v>
      </c>
      <c r="K46" s="43"/>
      <c r="L46" s="23"/>
      <c r="M46" s="59"/>
    </row>
    <row r="47" spans="10:13" ht="12.75">
      <c r="J47" s="45">
        <v>5</v>
      </c>
      <c r="K47" s="43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45">
        <v>6</v>
      </c>
      <c r="K48" s="43"/>
      <c r="L48" s="23"/>
      <c r="M48" s="23"/>
    </row>
    <row r="49" spans="1:13" ht="12.75">
      <c r="A49" t="s">
        <v>12</v>
      </c>
      <c r="F49" s="11">
        <f>(8850+8850)*1.302</f>
        <v>23045.4</v>
      </c>
      <c r="J49" s="46">
        <v>7</v>
      </c>
      <c r="K49" s="43"/>
      <c r="L49" s="25"/>
      <c r="M49" s="51"/>
    </row>
    <row r="50" spans="1:13" ht="12.75">
      <c r="A50" s="6" t="s">
        <v>15</v>
      </c>
      <c r="F50" s="11">
        <f>(2450+2450)*1.302</f>
        <v>6379.8</v>
      </c>
      <c r="J50" s="46">
        <v>8</v>
      </c>
      <c r="K50" s="43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9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29425.2</v>
      </c>
      <c r="J52" s="46">
        <v>10</v>
      </c>
      <c r="K52" s="44"/>
      <c r="L52" s="25"/>
      <c r="M52" s="25"/>
    </row>
    <row r="53" spans="1:13" ht="12.75">
      <c r="A53" s="4" t="s">
        <v>16</v>
      </c>
      <c r="D53" s="5"/>
      <c r="J53" s="46">
        <v>11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20"/>
      <c r="K54" s="20"/>
      <c r="L54" s="31" t="s">
        <v>65</v>
      </c>
      <c r="M54" s="28">
        <f>SUM(M43:M53)</f>
        <v>14.9</v>
      </c>
    </row>
    <row r="55" spans="1:6" ht="12.75">
      <c r="A55" t="s">
        <v>79</v>
      </c>
      <c r="B55">
        <v>1286.7</v>
      </c>
      <c r="C55" t="s">
        <v>13</v>
      </c>
      <c r="D55" s="5">
        <v>0.6</v>
      </c>
      <c r="E55" t="s">
        <v>14</v>
      </c>
      <c r="F55" s="11">
        <f>B55*D55</f>
        <v>772.02</v>
      </c>
    </row>
    <row r="56" spans="1:6" ht="12.75">
      <c r="A56" s="4" t="s">
        <v>17</v>
      </c>
      <c r="B56" s="10"/>
      <c r="C56" s="10"/>
      <c r="F56" s="32">
        <f>SUM(F54:F55)</f>
        <v>772.02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1958853</v>
      </c>
      <c r="D58">
        <v>222433.7</v>
      </c>
      <c r="E58">
        <v>3670.7</v>
      </c>
      <c r="F58" s="36">
        <f>C58/D58*E58</f>
        <v>32325.864772739023</v>
      </c>
    </row>
    <row r="59" spans="1:6" ht="12.75">
      <c r="A59" t="s">
        <v>20</v>
      </c>
      <c r="F59" s="36">
        <f>M20</f>
        <v>27115.225452000002</v>
      </c>
    </row>
    <row r="60" spans="1:6" ht="12.75">
      <c r="A60" t="s">
        <v>21</v>
      </c>
      <c r="F60" s="11">
        <f>M39</f>
        <v>151271.30082569402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M54</f>
        <v>14.9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0.78</v>
      </c>
      <c r="E65" t="s">
        <v>14</v>
      </c>
      <c r="F65" s="11">
        <f>B65*D65</f>
        <v>2863.1459999999997</v>
      </c>
    </row>
    <row r="66" spans="1:6" ht="12.75">
      <c r="A66" s="57" t="s">
        <v>75</v>
      </c>
      <c r="B66" s="57"/>
      <c r="C66" s="57"/>
      <c r="D66" s="58"/>
      <c r="E66" s="57"/>
      <c r="F66" s="58">
        <v>0</v>
      </c>
    </row>
    <row r="67" spans="1:6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213590.43705043304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0.49</v>
      </c>
      <c r="E70" t="s">
        <v>14</v>
      </c>
      <c r="F70" s="11">
        <f>B70*D70</f>
        <v>1798.6429999999998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3.21</v>
      </c>
      <c r="E73" t="s">
        <v>14</v>
      </c>
      <c r="F73" s="5">
        <f>B73*D73</f>
        <v>11782.947</v>
      </c>
    </row>
    <row r="74" spans="1:6" ht="12.75">
      <c r="A74" s="10" t="s">
        <v>29</v>
      </c>
      <c r="F74" s="8">
        <f>F70+F73</f>
        <v>13581.59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6.08</v>
      </c>
      <c r="E77" t="s">
        <v>14</v>
      </c>
      <c r="F77" s="11">
        <f>B77*D77</f>
        <v>22317.856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22317.856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279687.10305043304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16221.851976925116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f>6628.98+0</f>
        <v>6628.98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f>2*293.7</f>
        <v>587.4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303125.33502735815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135</v>
      </c>
    </row>
    <row r="87" spans="1:6" ht="12.75">
      <c r="A87" s="13"/>
      <c r="B87" s="41">
        <v>45047</v>
      </c>
      <c r="C87" s="42">
        <v>257227</v>
      </c>
      <c r="D87" s="48">
        <f>F44</f>
        <v>111408.6164</v>
      </c>
      <c r="E87" s="48">
        <f>F85</f>
        <v>303125.33502735815</v>
      </c>
      <c r="F87" s="49">
        <f>C87+D87-E87</f>
        <v>65510.28137264185</v>
      </c>
    </row>
    <row r="89" spans="1:6" ht="13.5" thickBot="1">
      <c r="A89" t="s">
        <v>111</v>
      </c>
      <c r="C89" s="53" t="s">
        <v>134</v>
      </c>
      <c r="D89" s="8" t="s">
        <v>112</v>
      </c>
      <c r="E89" s="53">
        <v>45107</v>
      </c>
      <c r="F89" t="s">
        <v>113</v>
      </c>
    </row>
    <row r="90" spans="1:7" ht="13.5" thickBot="1">
      <c r="A90" t="s">
        <v>114</v>
      </c>
      <c r="F90" s="54">
        <f>E87</f>
        <v>303125.33502735815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2023-01-12T16:31:37Z</cp:lastPrinted>
  <dcterms:created xsi:type="dcterms:W3CDTF">2008-08-18T07:30:19Z</dcterms:created>
  <dcterms:modified xsi:type="dcterms:W3CDTF">2023-07-24T12:32:24Z</dcterms:modified>
  <cp:category/>
  <cp:version/>
  <cp:contentType/>
  <cp:contentStatus/>
</cp:coreProperties>
</file>