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<sst xmlns="http://schemas.openxmlformats.org/spreadsheetml/2006/main" count="165" uniqueCount="142">
  <si>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</si>
  <si>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</si>
  <si>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</si>
  <si>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</si>
  <si>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</si>
  <si>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</si>
  <si>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</si>
  <si>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</si>
  <si>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</si>
  <si>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</si>
  <si>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</si>
  <si>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</si>
  <si>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</si>
  <si>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</si>
  <si>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</si>
  <si>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</si>
  <si>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</si>
  <si>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</si>
  <si>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</si>
  <si>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</si>
  <si>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</si>
  <si>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</si>
  <si>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</si>
  <si>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</si>
  <si>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</si>
  <si>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</si>
  <si>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</si>
  <si>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</si>
  <si>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</si>
  <si>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</si>
  <si>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</si>
  <si>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</si>
  <si>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</si>
  <si>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</si>
  <si>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</si>
  <si>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</si>
  <si>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</si>
  <si>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</si>
  <si>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</si>
  <si>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</si>
  <si>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</si>
  <si>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</si>
  <si>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</si>
  <si>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</si>
  <si>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</si>
  <si>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</si>
  <si>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</si>
  <si>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</si>
  <si>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</si>
  <si>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</si>
  <si>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</si>
  <si>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</si>
  <si>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</si>
  <si>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</si>
  <si>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</si>
  <si>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</si>
  <si>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</si>
  <si>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</si>
  <si>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</si>
  <si>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</si>
  <si>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</si>
  <si>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</si>
  <si>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</si>
  <si>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</si>
  <si>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</si>
  <si>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</si>
  <si>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</si>
  <si>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</si>
  <si>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</si>
  <si>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</si>
  <si>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</si>
  <si>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</si>
  <si>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</si>
  <si>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</si>
  <si>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</si>
  <si>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</si>
  <si>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</si>
  <si>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</si>
  <si>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</si>
  <si>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</si>
  <si>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</si>
  <si>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</si>
  <si>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</si>
  <si>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</si>
  <si>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</si>
  <si>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</si>
  <si>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</si>
  <si>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</si>
  <si>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</si>
  <si>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</si>
  <si>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</si>
  <si>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</si>
  <si>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</si>
  <si>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</si>
  <si>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</si>
  <si>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</si>
  <si>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</si>
  <si>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</si>
  <si>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</si>
  <si>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</si>
  <si>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</si>
  <si>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</si>
  <si>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</si>
  <si>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</si>
  <si>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</si>
  <si>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</si>
  <si>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</si>
  <si>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</si>
  <si>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</si>
  <si>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</si>
  <si>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</si>
  <si>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</si>
  <si>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</si>
  <si>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</si>
  <si>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</si>
  <si>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</si>
  <si>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</si>
  <si>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</si>
  <si>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</si>
  <si>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</si>
  <si>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</si>
  <si>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</si>
  <si>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</si>
  <si>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</si>
  <si>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</si>
  <si>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</si>
  <si>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</si>
  <si>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</si>
  <si>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</si>
  <si>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</si>
  <si>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</si>
  <si>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</si>
  <si>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</si>
  <si>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Видикон)</t>
  </si>
  <si>
    <t>июня</t>
  </si>
  <si>
    <t>за   май-июнь  2023 г.</t>
  </si>
  <si>
    <t>01.05.2023г.</t>
  </si>
  <si>
    <t>ост.на 01.07</t>
  </si>
  <si>
    <t>окраска малых форм, бордюров</t>
  </si>
  <si>
    <t>краска для малых форм, бордюров, кисти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</si>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</sst>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K25" sqref="K25:L27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E2" s="64">
        <v>6</v>
      </c>
      <c r="K2" s="5" t="s">
        <v>135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2.51</v>
      </c>
      <c r="M6" s="51">
        <f>L6*524.58*1.302</f>
        <v>1714.3379316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1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1">
        <f t="shared" si="0"/>
        <v>1987.5391956000005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1">
        <f t="shared" si="0"/>
        <v>109.28050560000003</v>
      </c>
    </row>
    <row r="14" spans="1:13" ht="12.75">
      <c r="A14" t="s">
        <v>97</v>
      </c>
      <c r="J14" s="20">
        <v>5</v>
      </c>
      <c r="K14" s="19" t="s">
        <v>49</v>
      </c>
      <c r="L14" s="25">
        <v>3.97</v>
      </c>
      <c r="M14" s="51">
        <f t="shared" si="0"/>
        <v>2711.5225452000004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1">
        <f t="shared" si="0"/>
        <v>3073.5142200000005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28">
        <f>SUM(L6:L19)</f>
        <v>15.63</v>
      </c>
      <c r="M20" s="32">
        <f>SUM(M6:M19)</f>
        <v>10675.339390800002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25">
        <v>2</v>
      </c>
      <c r="M24" s="51">
        <f aca="true" t="shared" si="1" ref="M24:M33">L24*524.58*1.302</f>
        <v>1366.0063200000002</v>
      </c>
    </row>
    <row r="25" spans="1:13" ht="12.75">
      <c r="A25" t="s">
        <v>107</v>
      </c>
      <c r="J25" s="20">
        <v>2</v>
      </c>
      <c r="K25" s="20" t="s">
        <v>140</v>
      </c>
      <c r="L25" s="51">
        <v>47.56</v>
      </c>
      <c r="M25" s="51">
        <f t="shared" si="1"/>
        <v>32483.630289600005</v>
      </c>
    </row>
    <row r="26" spans="1:13" ht="12.75">
      <c r="A26" t="s">
        <v>108</v>
      </c>
      <c r="J26" s="20">
        <v>3</v>
      </c>
      <c r="K26" s="20" t="s">
        <v>141</v>
      </c>
      <c r="L26" s="51">
        <v>3.12</v>
      </c>
      <c r="M26" s="51">
        <f t="shared" si="1"/>
        <v>2130.9698592000004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51"/>
      <c r="M27" s="5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52.68</v>
      </c>
      <c r="M34" s="32">
        <f>SUM(M24:M33)</f>
        <v>35980.606468800004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139</v>
      </c>
      <c r="L38" s="25"/>
      <c r="M38" s="25">
        <v>432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48258.8-674.67</f>
        <v>47584.130000000005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45321.38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0.9524473810911326</v>
      </c>
      <c r="J42" s="20">
        <v>5</v>
      </c>
      <c r="K42" s="20"/>
      <c r="L42" s="25"/>
      <c r="M42" s="25"/>
    </row>
    <row r="43" spans="1:13" ht="12.75">
      <c r="A43" t="s">
        <v>133</v>
      </c>
      <c r="F43" s="5">
        <f>400+114.13</f>
        <v>514.13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45835.509999999995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(4200+5200)*1.302</f>
        <v>12238.800000000001</v>
      </c>
      <c r="J49" s="20">
        <v>12</v>
      </c>
      <c r="K49" s="20"/>
      <c r="L49" s="25"/>
      <c r="M49" s="25"/>
    </row>
    <row r="50" spans="1:13" ht="12.75">
      <c r="A50" s="6" t="s">
        <v>15</v>
      </c>
      <c r="D50" s="49"/>
      <c r="F50" s="50">
        <f>(0+0)*1.302</f>
        <v>0</v>
      </c>
      <c r="J50" s="20">
        <v>13</v>
      </c>
      <c r="K50" s="20"/>
      <c r="L50" s="25"/>
      <c r="M50" s="25"/>
    </row>
    <row r="51" spans="1:13" ht="12.75">
      <c r="A51" s="61" t="s">
        <v>84</v>
      </c>
      <c r="B51" s="52"/>
      <c r="C51" s="52"/>
      <c r="D51" s="52"/>
      <c r="E51" s="53">
        <v>0</v>
      </c>
      <c r="F51" s="54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12238.800000000001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3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0.6</v>
      </c>
      <c r="E55" t="s">
        <v>14</v>
      </c>
      <c r="F55" s="11">
        <f>B55*D55</f>
        <v>28.799999999999997</v>
      </c>
      <c r="J55" s="20">
        <v>18</v>
      </c>
      <c r="K55" s="20"/>
      <c r="L55" s="25"/>
      <c r="M55" s="25"/>
    </row>
    <row r="56" spans="1:13" ht="12.75">
      <c r="A56" s="52" t="s">
        <v>83</v>
      </c>
      <c r="B56" s="52"/>
      <c r="C56" s="52"/>
      <c r="D56" s="53"/>
      <c r="E56" s="52"/>
      <c r="F56" s="54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28.799999999999997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2">
        <f>SUM(M38:M57)</f>
        <v>432</v>
      </c>
    </row>
    <row r="59" spans="1:6" ht="12.75">
      <c r="A59" t="s">
        <v>19</v>
      </c>
      <c r="C59" s="52">
        <v>1958853</v>
      </c>
      <c r="D59">
        <v>222433.7</v>
      </c>
      <c r="E59">
        <v>1534.1</v>
      </c>
      <c r="F59" s="33">
        <f>C59/D59*E59</f>
        <v>13509.98696375594</v>
      </c>
    </row>
    <row r="60" spans="1:6" ht="12.75">
      <c r="A60" t="s">
        <v>20</v>
      </c>
      <c r="F60" s="33">
        <f>M20</f>
        <v>10675.339390800002</v>
      </c>
    </row>
    <row r="61" spans="1:6" ht="12.75">
      <c r="A61" t="s">
        <v>21</v>
      </c>
      <c r="F61" s="11">
        <f>M34</f>
        <v>35980.606468800004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432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4"/>
      <c r="B66" s="44">
        <v>1534.1</v>
      </c>
      <c r="C66" s="44" t="s">
        <v>13</v>
      </c>
      <c r="D66" s="45">
        <v>0.78</v>
      </c>
      <c r="E66" s="44" t="s">
        <v>14</v>
      </c>
      <c r="F66" s="45">
        <f>B66*D66</f>
        <v>1196.598</v>
      </c>
    </row>
    <row r="67" spans="1:6" ht="12.75">
      <c r="A67" s="52" t="s">
        <v>75</v>
      </c>
      <c r="B67" s="52"/>
      <c r="C67" s="52"/>
      <c r="D67" s="54"/>
      <c r="E67" s="52"/>
      <c r="F67" s="54">
        <v>0</v>
      </c>
    </row>
    <row r="68" spans="1:6" ht="12.75">
      <c r="A68" s="52" t="s">
        <v>85</v>
      </c>
      <c r="B68" s="52"/>
      <c r="C68" s="52"/>
      <c r="D68" s="54">
        <v>0</v>
      </c>
      <c r="E68" s="52"/>
      <c r="F68" s="54">
        <f>D68*E33</f>
        <v>0</v>
      </c>
    </row>
    <row r="69" spans="1:6" ht="12.75">
      <c r="A69" s="46" t="s">
        <v>25</v>
      </c>
      <c r="B69" s="47"/>
      <c r="C69" s="47"/>
      <c r="D69" s="44"/>
      <c r="E69" s="44"/>
      <c r="F69" s="48">
        <f>SUM(F59:F68)</f>
        <v>61794.53082335595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0.49</v>
      </c>
      <c r="E71" t="s">
        <v>14</v>
      </c>
      <c r="F71" s="11">
        <f>B71*D71</f>
        <v>751.709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3.21</v>
      </c>
      <c r="E74" t="s">
        <v>14</v>
      </c>
      <c r="F74" s="11">
        <f>B74*D74</f>
        <v>4924.460999999999</v>
      </c>
    </row>
    <row r="75" spans="1:6" ht="12.75">
      <c r="A75" s="4" t="s">
        <v>29</v>
      </c>
      <c r="F75" s="31">
        <f>F71+F74</f>
        <v>5676.169999999999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6.08</v>
      </c>
      <c r="E78" t="s">
        <v>14</v>
      </c>
      <c r="F78" s="11">
        <f>B78*D78</f>
        <v>9327.328</v>
      </c>
    </row>
    <row r="79" spans="1:6" ht="12.75">
      <c r="A79" s="4" t="s">
        <v>31</v>
      </c>
      <c r="F79" s="31">
        <f>SUM(F78)</f>
        <v>9327.328</v>
      </c>
    </row>
    <row r="80" spans="1:6" ht="12.75">
      <c r="A80" s="62" t="s">
        <v>78</v>
      </c>
      <c r="B80" s="52"/>
      <c r="C80" s="52"/>
      <c r="D80" s="53">
        <v>0</v>
      </c>
      <c r="E80" s="52"/>
      <c r="F80" s="63">
        <f>D80*E33</f>
        <v>0</v>
      </c>
    </row>
    <row r="81" spans="1:9" ht="12.75">
      <c r="A81" s="1" t="s">
        <v>32</v>
      </c>
      <c r="B81" s="1"/>
      <c r="F81" s="31">
        <f>F52+F57+F69+F75+F79+F80</f>
        <v>89065.62882335595</v>
      </c>
      <c r="I81" s="7"/>
    </row>
    <row r="82" spans="1:6" ht="12.75">
      <c r="A82" s="1" t="s">
        <v>76</v>
      </c>
      <c r="B82" s="34"/>
      <c r="C82" s="34">
        <v>0.058</v>
      </c>
      <c r="D82" s="1"/>
      <c r="E82" s="1"/>
      <c r="F82" s="31">
        <f>F81*5.8%</f>
        <v>5165.806471754645</v>
      </c>
    </row>
    <row r="83" spans="1:6" ht="12.75">
      <c r="A83" s="1"/>
      <c r="B83" s="34" t="s">
        <v>129</v>
      </c>
      <c r="C83" s="34"/>
      <c r="D83" s="1"/>
      <c r="E83" s="59"/>
      <c r="F83" s="60">
        <f>3265.02+0</f>
        <v>3265.02</v>
      </c>
    </row>
    <row r="84" spans="1:6" ht="12.75">
      <c r="A84" s="1"/>
      <c r="B84" s="34" t="s">
        <v>130</v>
      </c>
      <c r="C84" s="34"/>
      <c r="D84" s="1"/>
      <c r="E84" s="59"/>
      <c r="F84" s="60">
        <f>2*107.34</f>
        <v>214.68</v>
      </c>
    </row>
    <row r="85" spans="1:6" ht="12.75">
      <c r="A85" s="1"/>
      <c r="B85" s="34" t="s">
        <v>131</v>
      </c>
      <c r="C85" s="34"/>
      <c r="D85" s="1"/>
      <c r="E85" s="59"/>
      <c r="F85" s="60">
        <v>0</v>
      </c>
    </row>
    <row r="86" spans="1:6" ht="15">
      <c r="A86" s="12" t="s">
        <v>34</v>
      </c>
      <c r="B86" s="12"/>
      <c r="C86" s="12"/>
      <c r="D86" s="12"/>
      <c r="E86" s="12"/>
      <c r="F86" s="40">
        <f>F81+F82+F83+F84+F85</f>
        <v>97711.1352951106</v>
      </c>
    </row>
    <row r="87" spans="2:6" ht="12.75">
      <c r="B87" s="35" t="s">
        <v>67</v>
      </c>
      <c r="C87" s="36" t="s">
        <v>68</v>
      </c>
      <c r="D87" s="22" t="s">
        <v>69</v>
      </c>
      <c r="E87" s="22" t="s">
        <v>70</v>
      </c>
      <c r="F87" s="39" t="s">
        <v>137</v>
      </c>
    </row>
    <row r="88" spans="1:6" ht="12.75">
      <c r="A88" s="13"/>
      <c r="B88" s="37">
        <v>45047</v>
      </c>
      <c r="C88" s="38">
        <v>-336215</v>
      </c>
      <c r="D88" s="41">
        <f>F44</f>
        <v>45835.509999999995</v>
      </c>
      <c r="E88" s="41">
        <f>F86</f>
        <v>97711.1352951106</v>
      </c>
      <c r="F88" s="42">
        <f>C88+D88-E88</f>
        <v>-388090.62529511057</v>
      </c>
    </row>
    <row r="90" spans="1:6" ht="13.5" thickBot="1">
      <c r="A90" t="s">
        <v>113</v>
      </c>
      <c r="C90" s="56" t="s">
        <v>136</v>
      </c>
      <c r="D90" s="8" t="s">
        <v>114</v>
      </c>
      <c r="E90" s="56">
        <v>45107</v>
      </c>
      <c r="F90" t="s">
        <v>115</v>
      </c>
    </row>
    <row r="91" spans="1:7" ht="13.5" thickBot="1">
      <c r="A91" t="s">
        <v>116</v>
      </c>
      <c r="F91" s="57">
        <f>E88</f>
        <v>97711.1352951106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2023-01-12T17:03:52Z</cp:lastPrinted>
  <dcterms:created xsi:type="dcterms:W3CDTF">2008-08-18T07:30:19Z</dcterms:created>
  <dcterms:modified xsi:type="dcterms:W3CDTF">2023-07-24T11:52:37Z</dcterms:modified>
  <cp:category/>
  <cp:version/>
  <cp:contentType/>
  <cp:contentStatus/>
</cp:coreProperties>
</file>