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<sst xmlns="http://schemas.openxmlformats.org/spreadsheetml/2006/main" count="188" uniqueCount="161">
  <si>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</si>
  <si>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</si>
  <si>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</si>
  <si>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</si>
  <si>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</si>
  <si>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</si>
  <si>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</si>
  <si>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</si>
  <si>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</si>
  <si>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</si>
  <si>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</si>
  <si>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</si>
  <si>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</si>
  <si>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</si>
  <si>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</si>
  <si>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</si>
  <si>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</si>
  <si>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</si>
  <si>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</si>
  <si>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</si>
  <si>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</si>
  <si>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</si>
  <si>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</si>
  <si>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</si>
  <si>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</si>
  <si>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</si>
  <si>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</si>
  <si>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</si>
  <si>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</si>
  <si>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</si>
  <si>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</si>
  <si>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</si>
  <si>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</si>
  <si>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</si>
  <si>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</si>
  <si>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</si>
  <si>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</si>
  <si>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</si>
  <si>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</si>
  <si>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</si>
  <si>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</si>
  <si>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</si>
  <si>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</si>
  <si>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</si>
  <si>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</si>
  <si>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</si>
  <si>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</si>
  <si>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</si>
  <si>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</si>
  <si>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</si>
  <si>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</si>
  <si>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</si>
  <si>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</si>
  <si>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</si>
  <si>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</si>
  <si>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</si>
  <si>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</si>
  <si>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</si>
  <si>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</si>
  <si>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</si>
  <si>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</si>
  <si>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</si>
  <si>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</si>
  <si>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</si>
  <si>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</si>
  <si>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</si>
  <si>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</si>
  <si>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</si>
  <si>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</si>
  <si>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</si>
  <si>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</si>
  <si>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</si>
  <si>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</si>
  <si>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</si>
  <si>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</si>
  <si>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</si>
  <si>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</si>
  <si>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</si>
  <si>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</si>
  <si>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</si>
  <si>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</si>
  <si>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</si>
  <si>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</si>
  <si>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</si>
  <si>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</si>
  <si>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</si>
  <si>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</si>
  <si>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</si>
  <si>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</si>
  <si>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</si>
  <si>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</si>
  <si>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</si>
  <si>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</si>
  <si>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</si>
  <si>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</si>
  <si>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</si>
  <si>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</si>
  <si>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</si>
  <si>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</si>
  <si>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</si>
  <si>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</si>
  <si>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</si>
  <si>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</si>
  <si>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</si>
  <si>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</si>
  <si>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</si>
  <si>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</si>
  <si>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</si>
  <si>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</si>
  <si>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</si>
  <si>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</si>
  <si>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</si>
  <si>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</si>
  <si>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</si>
  <si>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</si>
  <si>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</si>
  <si>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</si>
  <si>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</si>
  <si>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</si>
  <si>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</si>
  <si>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</si>
  <si>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</si>
  <si>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</si>
  <si>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</si>
  <si>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</si>
  <si>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</si>
  <si>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</si>
  <si>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</si>
  <si>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</si>
  <si>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</si>
  <si>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</si>
  <si>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ЭР-Телеком)</t>
  </si>
  <si>
    <t>августа</t>
  </si>
  <si>
    <t>за   июль-август  2023 г.</t>
  </si>
  <si>
    <t>01.07.2023г.</t>
  </si>
  <si>
    <t>ост.на 01.09</t>
  </si>
  <si>
    <t>ремонт контейнерных баков</t>
  </si>
  <si>
    <t>завоз песка в песочницу, разгрузка</t>
  </si>
  <si>
    <t>песок речной</t>
  </si>
  <si>
    <t>0,5м3</t>
  </si>
  <si>
    <t>вскрытие, сборка, промывка болеров 3шт</t>
  </si>
  <si>
    <t>герметик термо</t>
  </si>
  <si>
    <t>1шт</t>
  </si>
  <si>
    <t>щетка</t>
  </si>
  <si>
    <t>2шт</t>
  </si>
  <si>
    <t>смена светильника (1шт) п-д2</t>
  </si>
  <si>
    <t>светильник</t>
  </si>
  <si>
    <t>смена замка (1шт) т.п.</t>
  </si>
  <si>
    <t>замок</t>
  </si>
  <si>
    <t>смена светильника (2шт) п-д2</t>
  </si>
  <si>
    <t>ремонт плитки пола п-д 1,2, штукатурка стен, откосов</t>
  </si>
  <si>
    <t>плитка керамгр.</t>
  </si>
  <si>
    <t>1 уп.</t>
  </si>
  <si>
    <t>плитка амстердам</t>
  </si>
  <si>
    <t>3 уп.</t>
  </si>
  <si>
    <t>пескобетон</t>
  </si>
  <si>
    <t>225 кг</t>
  </si>
  <si>
    <t>клей плиточный</t>
  </si>
  <si>
    <t>100кг</t>
  </si>
  <si>
    <t>цемент</t>
  </si>
  <si>
    <t>75кг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</si>
</sst>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1" sqref="M5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7</v>
      </c>
      <c r="E2" s="62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1570.9072680000004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v>0.2</v>
      </c>
      <c r="M24" s="31">
        <f aca="true" t="shared" si="1" ref="M24:M35">L24*524.58*1.302*1.15</f>
        <v>157.0907268</v>
      </c>
    </row>
    <row r="25" spans="1:13" ht="12.75">
      <c r="A25" t="s">
        <v>105</v>
      </c>
      <c r="J25" s="20">
        <v>2</v>
      </c>
      <c r="K25" s="20" t="s">
        <v>137</v>
      </c>
      <c r="L25" s="47">
        <v>2.5</v>
      </c>
      <c r="M25" s="31">
        <f t="shared" si="1"/>
        <v>1963.634085</v>
      </c>
    </row>
    <row r="26" spans="1:13" ht="12.75">
      <c r="A26" t="s">
        <v>106</v>
      </c>
      <c r="J26" s="20">
        <v>3</v>
      </c>
      <c r="K26" s="20" t="s">
        <v>140</v>
      </c>
      <c r="L26" s="47">
        <v>3.85</v>
      </c>
      <c r="M26" s="31">
        <f t="shared" si="1"/>
        <v>3023.9964909000005</v>
      </c>
    </row>
    <row r="27" spans="1:13" ht="12.75">
      <c r="A27" t="s">
        <v>107</v>
      </c>
      <c r="J27" s="20">
        <v>4</v>
      </c>
      <c r="K27" s="20" t="s">
        <v>145</v>
      </c>
      <c r="L27" s="47">
        <v>0.89</v>
      </c>
      <c r="M27" s="31">
        <f t="shared" si="1"/>
        <v>699.0537342599999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 t="s">
        <v>147</v>
      </c>
      <c r="L28" s="47">
        <v>1.07</v>
      </c>
      <c r="M28" s="31">
        <f t="shared" si="1"/>
        <v>840.4353883800001</v>
      </c>
    </row>
    <row r="29" spans="1:13" ht="12.75">
      <c r="A29" t="s">
        <v>109</v>
      </c>
      <c r="B29" s="1"/>
      <c r="C29" s="1"/>
      <c r="D29" s="1"/>
      <c r="J29" s="20">
        <v>6</v>
      </c>
      <c r="K29" s="20" t="s">
        <v>149</v>
      </c>
      <c r="L29" s="47">
        <f>2*0.89</f>
        <v>1.78</v>
      </c>
      <c r="M29" s="31">
        <f t="shared" si="1"/>
        <v>1398.1074685199999</v>
      </c>
    </row>
    <row r="30" spans="10:13" ht="12.75">
      <c r="J30" s="20">
        <v>7</v>
      </c>
      <c r="K30" s="20" t="s">
        <v>150</v>
      </c>
      <c r="L30" s="25">
        <v>14.52</v>
      </c>
      <c r="M30" s="31">
        <f t="shared" si="1"/>
        <v>11404.786765679999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24.81</v>
      </c>
      <c r="M36" s="32">
        <f>SUM(M24:M35)</f>
        <v>19487.10465954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117154.86</v>
      </c>
      <c r="J40" s="20">
        <v>1</v>
      </c>
      <c r="K40" s="20" t="s">
        <v>138</v>
      </c>
      <c r="L40" s="25" t="s">
        <v>139</v>
      </c>
      <c r="M40" s="25">
        <v>926</v>
      </c>
    </row>
    <row r="41" spans="1:13" ht="12.75">
      <c r="A41" t="s">
        <v>7</v>
      </c>
      <c r="F41" s="5">
        <v>100016.48</v>
      </c>
      <c r="J41" s="20">
        <v>2</v>
      </c>
      <c r="K41" s="20" t="s">
        <v>141</v>
      </c>
      <c r="L41" s="23" t="s">
        <v>142</v>
      </c>
      <c r="M41" s="23">
        <v>275</v>
      </c>
    </row>
    <row r="42" spans="2:13" ht="12.75">
      <c r="B42" t="s">
        <v>8</v>
      </c>
      <c r="F42" s="9">
        <f>F41/F40</f>
        <v>0.8537117452916593</v>
      </c>
      <c r="J42" s="20">
        <v>3</v>
      </c>
      <c r="K42" s="20" t="s">
        <v>143</v>
      </c>
      <c r="L42" s="23" t="s">
        <v>144</v>
      </c>
      <c r="M42" s="23">
        <f>2*433.33</f>
        <v>866.66</v>
      </c>
    </row>
    <row r="43" spans="1:13" ht="12.75">
      <c r="A43" t="s">
        <v>131</v>
      </c>
      <c r="F43" s="11">
        <f>400+300+400</f>
        <v>1100</v>
      </c>
      <c r="J43" s="20">
        <v>4</v>
      </c>
      <c r="K43" s="20" t="s">
        <v>146</v>
      </c>
      <c r="L43" s="23" t="s">
        <v>142</v>
      </c>
      <c r="M43" s="23">
        <v>241.25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101116.48</v>
      </c>
      <c r="J44" s="20">
        <v>5</v>
      </c>
      <c r="K44" s="20" t="s">
        <v>148</v>
      </c>
      <c r="L44" s="23" t="s">
        <v>142</v>
      </c>
      <c r="M44" s="23">
        <v>600</v>
      </c>
    </row>
    <row r="45" spans="10:13" ht="12.75">
      <c r="J45" s="20">
        <v>6</v>
      </c>
      <c r="K45" s="20" t="s">
        <v>146</v>
      </c>
      <c r="L45" s="23" t="s">
        <v>144</v>
      </c>
      <c r="M45" s="23">
        <v>400</v>
      </c>
    </row>
    <row r="46" spans="2:13" ht="12.75">
      <c r="B46" s="1" t="s">
        <v>10</v>
      </c>
      <c r="C46" s="1"/>
      <c r="J46" s="20">
        <v>7</v>
      </c>
      <c r="K46" s="20" t="s">
        <v>151</v>
      </c>
      <c r="L46" s="23" t="s">
        <v>152</v>
      </c>
      <c r="M46" s="23">
        <v>557.34</v>
      </c>
    </row>
    <row r="47" spans="10:13" ht="12.75">
      <c r="J47" s="20">
        <v>8</v>
      </c>
      <c r="K47" s="20" t="s">
        <v>153</v>
      </c>
      <c r="L47" s="23" t="s">
        <v>154</v>
      </c>
      <c r="M47" s="23">
        <f>3*796.67</f>
        <v>2390.0099999999998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155</v>
      </c>
      <c r="L48" s="23" t="s">
        <v>156</v>
      </c>
      <c r="M48" s="23">
        <f>225*5.8</f>
        <v>1305</v>
      </c>
    </row>
    <row r="49" spans="1:13" ht="12.75">
      <c r="A49" t="s">
        <v>12</v>
      </c>
      <c r="F49" s="11">
        <f>(10035+10034)*1.302</f>
        <v>26129.838</v>
      </c>
      <c r="J49" s="20">
        <v>10</v>
      </c>
      <c r="K49" s="20" t="s">
        <v>157</v>
      </c>
      <c r="L49" s="23" t="s">
        <v>158</v>
      </c>
      <c r="M49" s="23">
        <f>100*14</f>
        <v>1400</v>
      </c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 t="s">
        <v>159</v>
      </c>
      <c r="L50" s="23" t="s">
        <v>160</v>
      </c>
      <c r="M50" s="23">
        <f>75*9.71</f>
        <v>728.2500000000001</v>
      </c>
    </row>
    <row r="51" spans="1:13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  <c r="J51" s="20">
        <v>12</v>
      </c>
      <c r="K51" s="20"/>
      <c r="L51" s="25"/>
      <c r="M51" s="47"/>
    </row>
    <row r="52" spans="1:13" ht="12.75">
      <c r="A52" s="10" t="s">
        <v>34</v>
      </c>
      <c r="D52" s="5"/>
      <c r="F52" s="33">
        <f>F49+F50+F51</f>
        <v>32509.638</v>
      </c>
      <c r="J52" s="20">
        <v>13</v>
      </c>
      <c r="K52" s="20"/>
      <c r="L52" s="25"/>
      <c r="M52" s="25"/>
    </row>
    <row r="53" spans="1:13" ht="12.75">
      <c r="A53" s="4" t="s">
        <v>16</v>
      </c>
      <c r="D53" s="5"/>
      <c r="J53" s="20">
        <v>14</v>
      </c>
      <c r="K53" s="20"/>
      <c r="L53" s="25"/>
      <c r="M53" s="47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34" t="s">
        <v>65</v>
      </c>
      <c r="M57" s="35">
        <f>SUM(M40:M56)</f>
        <v>9689.51</v>
      </c>
    </row>
    <row r="58" spans="1:6" ht="12.75">
      <c r="A58" t="s">
        <v>19</v>
      </c>
      <c r="C58">
        <v>1958853</v>
      </c>
      <c r="D58">
        <v>222433.7</v>
      </c>
      <c r="E58">
        <v>3169.4</v>
      </c>
      <c r="F58" s="36">
        <f>C58/D58*E58</f>
        <v>27911.187460353354</v>
      </c>
    </row>
    <row r="59" spans="1:6" ht="12.75">
      <c r="A59" t="s">
        <v>20</v>
      </c>
      <c r="F59" s="36">
        <f>M20</f>
        <v>1570.9072680000004</v>
      </c>
    </row>
    <row r="60" spans="1:6" ht="12.75">
      <c r="A60" t="s">
        <v>21</v>
      </c>
      <c r="F60" s="11">
        <f>M36</f>
        <v>19487.10465954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M57</f>
        <v>9689.51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1.2</v>
      </c>
      <c r="E65" t="s">
        <v>14</v>
      </c>
      <c r="F65" s="46">
        <f>B65*D65</f>
        <v>3359.28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62799.189387893355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0.49</v>
      </c>
      <c r="E70" t="s">
        <v>14</v>
      </c>
      <c r="F70" s="46">
        <f>B70*D70</f>
        <v>1371.7060000000001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2.58</v>
      </c>
      <c r="E73" t="s">
        <v>14</v>
      </c>
      <c r="F73" s="11">
        <f>B73*D73</f>
        <v>7222.452</v>
      </c>
    </row>
    <row r="74" spans="1:6" ht="12.75">
      <c r="A74" s="10" t="s">
        <v>29</v>
      </c>
      <c r="F74" s="33">
        <f>F70+F73</f>
        <v>8594.158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5.68</v>
      </c>
      <c r="E77" t="s">
        <v>14</v>
      </c>
      <c r="F77" s="11">
        <f>B77*D77</f>
        <v>15900.592</v>
      </c>
    </row>
    <row r="78" spans="1:6" ht="12.75">
      <c r="A78" s="10" t="s">
        <v>32</v>
      </c>
      <c r="F78" s="33">
        <f>SUM(F77)</f>
        <v>15900.592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119803.57738789335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6948.607488497814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2401.3+3374.03</f>
        <v>5775.33</v>
      </c>
      <c r="I82" s="7"/>
    </row>
    <row r="83" spans="1:9" ht="12.75">
      <c r="A83" s="1"/>
      <c r="B83" s="37" t="s">
        <v>128</v>
      </c>
      <c r="C83" s="37"/>
      <c r="D83" s="1"/>
      <c r="E83" s="55"/>
      <c r="F83" s="54">
        <f>2325.4+1514.54</f>
        <v>3839.94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8891.19*2</f>
        <v>17782.38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154149.83487639116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45108</v>
      </c>
      <c r="C87" s="41">
        <v>-375589</v>
      </c>
      <c r="D87" s="44">
        <f>F44</f>
        <v>101116.48</v>
      </c>
      <c r="E87" s="44">
        <f>F85</f>
        <v>154149.83487639116</v>
      </c>
      <c r="F87" s="45">
        <f>C87+D87-E87</f>
        <v>-428622.3548763912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45169</v>
      </c>
      <c r="F89" t="s">
        <v>112</v>
      </c>
    </row>
    <row r="90" spans="1:7" ht="13.5" thickBot="1">
      <c r="A90" t="s">
        <v>113</v>
      </c>
      <c r="F90" s="51">
        <f>E87</f>
        <v>154149.83487639116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2023-01-12T16:37:08Z</cp:lastPrinted>
  <dcterms:created xsi:type="dcterms:W3CDTF">2008-08-18T07:30:19Z</dcterms:created>
  <dcterms:modified xsi:type="dcterms:W3CDTF">2023-11-20T06:04:51Z</dcterms:modified>
  <cp:category/>
  <cp:version/>
  <cp:contentType/>
  <cp:contentStatus/>
</cp:coreProperties>
</file>