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<sst xmlns="http://schemas.openxmlformats.org/spreadsheetml/2006/main" count="169" uniqueCount="145">
  <si>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</si>
  <si>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</si>
  <si>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</si>
  <si>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</si>
  <si>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</si>
  <si>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</si>
  <si>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</si>
  <si>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</si>
  <si>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</si>
  <si>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</si>
  <si>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</si>
  <si>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</si>
  <si>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</si>
  <si>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</si>
  <si>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</si>
  <si>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</si>
  <si>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</si>
  <si>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</si>
  <si>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</si>
  <si>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</si>
  <si>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</si>
  <si>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</si>
  <si>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</si>
  <si>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</si>
  <si>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</si>
  <si>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</si>
  <si>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</si>
  <si>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</si>
  <si>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</si>
  <si>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</si>
  <si>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</si>
  <si>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</si>
  <si>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</si>
  <si>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</si>
  <si>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</si>
  <si>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</si>
  <si>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</si>
  <si>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</si>
  <si>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</si>
  <si>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</si>
  <si>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</si>
  <si>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</si>
  <si>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</si>
  <si>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</si>
  <si>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</si>
  <si>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</si>
  <si>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</si>
  <si>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</si>
  <si>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</si>
  <si>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</si>
  <si>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</si>
  <si>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</si>
  <si>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</si>
  <si>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</si>
  <si>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</si>
  <si>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</si>
  <si>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</si>
  <si>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</si>
  <si>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</si>
  <si>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</si>
  <si>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</si>
  <si>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</si>
  <si>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</si>
  <si>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</si>
  <si>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</si>
  <si>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</si>
  <si>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</si>
  <si>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</si>
  <si>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</si>
  <si>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</si>
  <si>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</si>
  <si>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</si>
  <si>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</si>
  <si>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</si>
  <si>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</si>
  <si>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</si>
  <si>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</si>
  <si>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</si>
  <si>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</si>
  <si>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</si>
  <si>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</si>
  <si>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</si>
  <si>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</si>
  <si>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</si>
  <si>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</si>
  <si>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</si>
  <si>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</si>
  <si>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</si>
  <si>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</si>
  <si>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</si>
  <si>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</si>
  <si>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</si>
  <si>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</si>
  <si>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</si>
  <si>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</si>
  <si>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</si>
  <si>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</si>
  <si>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</si>
  <si>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</si>
  <si>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</si>
  <si>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</si>
  <si>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</si>
  <si>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</si>
  <si>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</si>
  <si>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</si>
  <si>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</si>
  <si>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</si>
  <si>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</si>
  <si>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</si>
  <si>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</si>
  <si>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</si>
  <si>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</si>
  <si>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</si>
  <si>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</si>
  <si>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</si>
  <si>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</si>
  <si>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</si>
  <si>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</si>
  <si>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</si>
  <si>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</si>
  <si>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</si>
  <si>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</si>
  <si>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</si>
  <si>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</si>
  <si>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</si>
  <si>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</si>
  <si>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</si>
  <si>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</si>
  <si>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</si>
  <si>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</si>
  <si>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</si>
  <si>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ТТК)</t>
  </si>
  <si>
    <t>декабря</t>
  </si>
  <si>
    <t>за   ноябрь-декабрь  2023 г.</t>
  </si>
  <si>
    <t>01.11.2023г.</t>
  </si>
  <si>
    <t>ост.на 01.01</t>
  </si>
  <si>
    <t>смена розетки (1шт) подвал</t>
  </si>
  <si>
    <t>розетка</t>
  </si>
  <si>
    <t>1шт</t>
  </si>
  <si>
    <t>откачка воды из техподполья</t>
  </si>
  <si>
    <t>смена выключателя (1шт) т.п.</t>
  </si>
  <si>
    <t>выключатель</t>
  </si>
  <si>
    <t>смена ламп (5шт) п-д2,3</t>
  </si>
  <si>
    <t>лампа</t>
  </si>
  <si>
    <t>5шт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</si>
</sst>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9" sqref="M49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E2" s="60">
        <v>12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L6*524.58*1.302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6">
        <f t="shared" si="0"/>
        <v>2411.0011548</v>
      </c>
    </row>
    <row r="14" spans="1:13" ht="12.75">
      <c r="A14" t="s">
        <v>96</v>
      </c>
      <c r="J14" s="20">
        <v>5</v>
      </c>
      <c r="K14" s="19" t="s">
        <v>50</v>
      </c>
      <c r="L14" s="25">
        <v>8.43</v>
      </c>
      <c r="M14" s="46">
        <f t="shared" si="0"/>
        <v>5757.716638800001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6">
        <f t="shared" si="0"/>
        <v>6830.0316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6">
        <f t="shared" si="0"/>
        <v>1229.4056880000003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6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24.26</v>
      </c>
      <c r="M20" s="31">
        <f>SUM(M6:M19)</f>
        <v>16569.656661600002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2" t="s">
        <v>136</v>
      </c>
      <c r="L24" s="46">
        <v>0.24</v>
      </c>
      <c r="M24" s="46">
        <f aca="true" t="shared" si="1" ref="M24:M41">L24*524.58*1.302</f>
        <v>163.9207584</v>
      </c>
    </row>
    <row r="25" spans="1:13" ht="12.75">
      <c r="A25" t="s">
        <v>106</v>
      </c>
      <c r="J25" s="20">
        <v>2</v>
      </c>
      <c r="K25" s="52" t="s">
        <v>139</v>
      </c>
      <c r="L25" s="46">
        <v>1.75</v>
      </c>
      <c r="M25" s="46">
        <f t="shared" si="1"/>
        <v>1195.2555300000001</v>
      </c>
    </row>
    <row r="26" spans="1:13" ht="12.75">
      <c r="A26" t="s">
        <v>107</v>
      </c>
      <c r="J26" s="20">
        <v>3</v>
      </c>
      <c r="K26" s="52" t="s">
        <v>140</v>
      </c>
      <c r="L26" s="46">
        <v>0.24</v>
      </c>
      <c r="M26" s="46">
        <f t="shared" si="1"/>
        <v>163.9207584</v>
      </c>
    </row>
    <row r="27" spans="1:13" ht="12.75">
      <c r="A27" t="s">
        <v>108</v>
      </c>
      <c r="J27" s="20">
        <v>4</v>
      </c>
      <c r="K27" s="52" t="s">
        <v>142</v>
      </c>
      <c r="L27" s="46">
        <v>0.35</v>
      </c>
      <c r="M27" s="46">
        <f t="shared" si="1"/>
        <v>239.05110600000003</v>
      </c>
    </row>
    <row r="28" spans="1:13" ht="12.75">
      <c r="A28" s="47" t="s">
        <v>109</v>
      </c>
      <c r="B28" s="47"/>
      <c r="C28" s="47"/>
      <c r="D28" s="47"/>
      <c r="E28" s="47"/>
      <c r="F28" s="47"/>
      <c r="G28" s="47"/>
      <c r="J28" s="20">
        <v>5</v>
      </c>
      <c r="K28" s="52"/>
      <c r="L28" s="46"/>
      <c r="M28" s="46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52"/>
      <c r="L29" s="46"/>
      <c r="M29" s="46">
        <f t="shared" si="1"/>
        <v>0</v>
      </c>
    </row>
    <row r="30" spans="10:13" ht="12.75">
      <c r="J30" s="20">
        <v>7</v>
      </c>
      <c r="K30" s="52"/>
      <c r="L30" s="25"/>
      <c r="M30" s="46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6">
        <f t="shared" si="1"/>
        <v>0</v>
      </c>
    </row>
    <row r="32" spans="10:13" ht="12.75">
      <c r="J32" s="20">
        <v>9</v>
      </c>
      <c r="K32" s="20"/>
      <c r="L32" s="25"/>
      <c r="M32" s="46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46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46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6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>
        <v>13</v>
      </c>
      <c r="K36" s="20"/>
      <c r="L36" s="25"/>
      <c r="M36" s="46">
        <f t="shared" si="1"/>
        <v>0</v>
      </c>
    </row>
    <row r="37" spans="10:13" ht="12.75">
      <c r="J37" s="20">
        <v>14</v>
      </c>
      <c r="K37" s="20"/>
      <c r="L37" s="25"/>
      <c r="M37" s="46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6">
        <f t="shared" si="1"/>
        <v>0</v>
      </c>
    </row>
    <row r="39" spans="10:13" ht="12.75">
      <c r="J39" s="20">
        <v>16</v>
      </c>
      <c r="K39" s="20"/>
      <c r="L39" s="25"/>
      <c r="M39" s="46">
        <f t="shared" si="1"/>
        <v>0</v>
      </c>
    </row>
    <row r="40" spans="1:13" ht="12.75">
      <c r="A40" s="2" t="s">
        <v>6</v>
      </c>
      <c r="F40" s="11">
        <f>100397.12-229.17</f>
        <v>100167.95</v>
      </c>
      <c r="J40" s="20">
        <v>17</v>
      </c>
      <c r="K40" s="20"/>
      <c r="L40" s="25"/>
      <c r="M40" s="46">
        <f t="shared" si="1"/>
        <v>0</v>
      </c>
    </row>
    <row r="41" spans="1:13" ht="12.75">
      <c r="A41" t="s">
        <v>7</v>
      </c>
      <c r="F41" s="5">
        <v>100528.11</v>
      </c>
      <c r="J41" s="20">
        <v>18</v>
      </c>
      <c r="K41" s="20"/>
      <c r="L41" s="25"/>
      <c r="M41" s="46">
        <f t="shared" si="1"/>
        <v>0</v>
      </c>
    </row>
    <row r="42" spans="2:13" ht="12.75">
      <c r="B42" t="s">
        <v>8</v>
      </c>
      <c r="F42" s="9">
        <f>F41/F40</f>
        <v>1.0035955612548724</v>
      </c>
      <c r="J42" s="20"/>
      <c r="K42" s="30" t="s">
        <v>58</v>
      </c>
      <c r="L42" s="28">
        <f>SUM(L24:L41)</f>
        <v>2.58</v>
      </c>
      <c r="M42" s="31">
        <f>SUM(M24:M41)</f>
        <v>1762.1481528000004</v>
      </c>
    </row>
    <row r="43" spans="1:11" ht="12.75">
      <c r="A43" t="s">
        <v>131</v>
      </c>
      <c r="F43" s="11">
        <f>400+300+400</f>
        <v>1100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101628.11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137</v>
      </c>
      <c r="L46" s="25" t="s">
        <v>138</v>
      </c>
      <c r="M46" s="25">
        <v>173.33</v>
      </c>
    </row>
    <row r="47" spans="10:13" ht="12.75">
      <c r="J47" s="20">
        <v>2</v>
      </c>
      <c r="K47" s="20" t="s">
        <v>141</v>
      </c>
      <c r="L47" s="23" t="s">
        <v>138</v>
      </c>
      <c r="M47" s="23">
        <v>90.22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143</v>
      </c>
      <c r="L48" s="23" t="s">
        <v>144</v>
      </c>
      <c r="M48" s="23">
        <f>5*15.9</f>
        <v>79.5</v>
      </c>
    </row>
    <row r="49" spans="1:13" ht="12.75">
      <c r="A49" t="s">
        <v>12</v>
      </c>
      <c r="F49" s="11">
        <f>(7100+7100)*1.302</f>
        <v>18488.4</v>
      </c>
      <c r="J49" s="20">
        <v>4</v>
      </c>
      <c r="K49" s="20"/>
      <c r="L49" s="23"/>
      <c r="M49" s="53"/>
    </row>
    <row r="50" spans="1:13" ht="12.75">
      <c r="A50" s="6" t="s">
        <v>15</v>
      </c>
      <c r="F50" s="11">
        <f>(1950+1950)*1.302</f>
        <v>5077.8</v>
      </c>
      <c r="J50" s="20">
        <v>5</v>
      </c>
      <c r="K50" s="20"/>
      <c r="L50" s="23"/>
      <c r="M50" s="53"/>
    </row>
    <row r="51" spans="1:13" ht="12.75">
      <c r="A51" s="56" t="s">
        <v>83</v>
      </c>
      <c r="B51" s="54"/>
      <c r="C51" s="54"/>
      <c r="D51" s="54"/>
      <c r="E51" s="57">
        <v>1.11</v>
      </c>
      <c r="F51" s="55">
        <f>E51*E33</f>
        <v>3518.0340000000006</v>
      </c>
      <c r="J51" s="20">
        <v>6</v>
      </c>
      <c r="K51" s="20"/>
      <c r="L51" s="23"/>
      <c r="M51" s="23"/>
    </row>
    <row r="52" spans="1:13" ht="12.75">
      <c r="A52" s="10" t="s">
        <v>34</v>
      </c>
      <c r="D52" s="5"/>
      <c r="F52" s="32">
        <f>F49+F50+F51</f>
        <v>27084.234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0.6</v>
      </c>
      <c r="E55" t="s">
        <v>14</v>
      </c>
      <c r="F55" s="11">
        <f>B55*D55</f>
        <v>530.22</v>
      </c>
      <c r="J55" s="20">
        <v>10</v>
      </c>
      <c r="K55" s="20"/>
      <c r="L55" s="23"/>
      <c r="M55" s="23"/>
    </row>
    <row r="56" spans="1:13" ht="12.75">
      <c r="A56" s="10" t="s">
        <v>17</v>
      </c>
      <c r="B56" s="10"/>
      <c r="C56" s="10"/>
      <c r="F56" s="32">
        <f>SUM(F54:F55)</f>
        <v>530.22</v>
      </c>
      <c r="J56" s="20">
        <v>11</v>
      </c>
      <c r="K56" s="20"/>
      <c r="L56" s="23"/>
      <c r="M56" s="23"/>
    </row>
    <row r="57" spans="1:13" ht="12.75">
      <c r="A57" s="4" t="s">
        <v>18</v>
      </c>
      <c r="B57" s="4"/>
      <c r="J57" s="20">
        <v>12</v>
      </c>
      <c r="K57" s="20"/>
      <c r="L57" s="23"/>
      <c r="M57" s="23"/>
    </row>
    <row r="58" spans="1:13" ht="12.75">
      <c r="A58" t="s">
        <v>19</v>
      </c>
      <c r="C58">
        <v>1958853</v>
      </c>
      <c r="D58">
        <v>222433.7</v>
      </c>
      <c r="E58">
        <v>3169.4</v>
      </c>
      <c r="F58" s="35">
        <f>C58/D58*E58</f>
        <v>27911.187460353354</v>
      </c>
      <c r="J58" s="20">
        <v>13</v>
      </c>
      <c r="K58" s="20"/>
      <c r="L58" s="23"/>
      <c r="M58" s="23"/>
    </row>
    <row r="59" spans="1:13" ht="12.75">
      <c r="A59" t="s">
        <v>20</v>
      </c>
      <c r="F59" s="35">
        <f>M20</f>
        <v>16569.656661600002</v>
      </c>
      <c r="J59" s="20">
        <v>14</v>
      </c>
      <c r="K59" s="20"/>
      <c r="L59" s="23"/>
      <c r="M59" s="23"/>
    </row>
    <row r="60" spans="1:13" ht="12.75">
      <c r="A60" t="s">
        <v>21</v>
      </c>
      <c r="F60" s="11">
        <f>M42</f>
        <v>1762.1481528000004</v>
      </c>
      <c r="J60" s="20">
        <v>15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16</v>
      </c>
      <c r="K61" s="20"/>
      <c r="L61" s="23"/>
      <c r="M61" s="23"/>
    </row>
    <row r="62" spans="1:13" ht="12.75">
      <c r="A62" t="s">
        <v>22</v>
      </c>
      <c r="F62" s="5">
        <f>M64</f>
        <v>343.05</v>
      </c>
      <c r="J62" s="20">
        <v>17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18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33" t="s">
        <v>65</v>
      </c>
      <c r="M64" s="34">
        <f>SUM(M46:M63)</f>
        <v>343.05</v>
      </c>
    </row>
    <row r="65" spans="2:6" ht="12.75">
      <c r="B65">
        <v>3169.4</v>
      </c>
      <c r="C65" t="s">
        <v>13</v>
      </c>
      <c r="D65" s="11">
        <v>0.94</v>
      </c>
      <c r="E65" t="s">
        <v>14</v>
      </c>
      <c r="F65" s="45">
        <f>B65*D65</f>
        <v>2979.236</v>
      </c>
    </row>
    <row r="66" spans="1:6" ht="12.75">
      <c r="A66" s="54" t="s">
        <v>79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0.8</v>
      </c>
      <c r="E67" s="54"/>
      <c r="F67" s="55">
        <f>D67*E33</f>
        <v>2535.5200000000004</v>
      </c>
    </row>
    <row r="68" spans="1:6" ht="12.75">
      <c r="A68" s="10" t="s">
        <v>25</v>
      </c>
      <c r="B68" s="10"/>
      <c r="C68" s="10"/>
      <c r="F68" s="32">
        <f>SUM(F58:F67)</f>
        <v>52100.79827475335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0.49</v>
      </c>
      <c r="E70" t="s">
        <v>14</v>
      </c>
      <c r="F70" s="45">
        <f>B70*D70</f>
        <v>1553.006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2.56</v>
      </c>
      <c r="E73" t="s">
        <v>14</v>
      </c>
      <c r="F73" s="11">
        <f>B73*D73</f>
        <v>8113.664000000001</v>
      </c>
    </row>
    <row r="74" spans="1:6" ht="12.75">
      <c r="A74" s="10" t="s">
        <v>29</v>
      </c>
      <c r="F74" s="32">
        <f>F70+F73</f>
        <v>9666.67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6.31</v>
      </c>
      <c r="E77" t="s">
        <v>14</v>
      </c>
      <c r="F77" s="11">
        <f>B77*D77</f>
        <v>19998.914</v>
      </c>
    </row>
    <row r="78" spans="1:6" ht="12.75">
      <c r="A78" s="10" t="s">
        <v>32</v>
      </c>
      <c r="F78" s="32">
        <f>SUM(F77)</f>
        <v>19998.914</v>
      </c>
    </row>
    <row r="79" spans="1:6" ht="12.75">
      <c r="A79" s="58" t="s">
        <v>78</v>
      </c>
      <c r="B79" s="54"/>
      <c r="C79" s="54"/>
      <c r="D79" s="57">
        <v>2.26</v>
      </c>
      <c r="E79" s="54"/>
      <c r="F79" s="59">
        <f>D79*E33</f>
        <v>7162.843999999999</v>
      </c>
    </row>
    <row r="80" spans="1:6" ht="12.75">
      <c r="A80" s="1" t="s">
        <v>33</v>
      </c>
      <c r="B80" s="1"/>
      <c r="F80" s="32">
        <f>F52+F56+F68+F74+F78+F79</f>
        <v>116543.68027475335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6759.533455935694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1513.2+5575.56</f>
        <v>7088.76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2*285.28</f>
        <v>570.56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130962.53373068904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45597</v>
      </c>
      <c r="C87" s="40">
        <v>-305290</v>
      </c>
      <c r="D87" s="43">
        <f>F44</f>
        <v>101628.11</v>
      </c>
      <c r="E87" s="43">
        <f>F85</f>
        <v>130962.53373068904</v>
      </c>
      <c r="F87" s="44">
        <f>C87+D87-E87</f>
        <v>-334624.42373068904</v>
      </c>
    </row>
    <row r="89" spans="1:6" ht="13.5" thickBot="1">
      <c r="A89" t="s">
        <v>111</v>
      </c>
      <c r="C89" s="48" t="s">
        <v>134</v>
      </c>
      <c r="D89" s="8" t="s">
        <v>112</v>
      </c>
      <c r="E89" s="48">
        <v>45291</v>
      </c>
      <c r="F89" t="s">
        <v>113</v>
      </c>
    </row>
    <row r="90" spans="1:7" ht="13.5" thickBot="1">
      <c r="A90" t="s">
        <v>114</v>
      </c>
      <c r="F90" s="49">
        <f>E87</f>
        <v>130962.53373068904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2023-01-12T16:37:52Z</cp:lastPrinted>
  <dcterms:created xsi:type="dcterms:W3CDTF">2008-08-18T07:30:19Z</dcterms:created>
  <dcterms:modified xsi:type="dcterms:W3CDTF">2024-02-26T13:38:16Z</dcterms:modified>
  <cp:category/>
  <cp:version/>
  <cp:contentType/>
  <cp:contentStatus/>
</cp:coreProperties>
</file>