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<sst xmlns="http://schemas.openxmlformats.org/spreadsheetml/2006/main" count="163" uniqueCount="141">
  <si>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</si>
  <si>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</si>
  <si>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</si>
  <si>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</si>
  <si>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</si>
  <si>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</si>
  <si>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</si>
  <si>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</si>
  <si>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</si>
  <si>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</si>
  <si>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</si>
  <si>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</si>
  <si>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</si>
  <si>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</si>
  <si>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</si>
  <si>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</si>
  <si>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</si>
  <si>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</si>
  <si>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</si>
  <si>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</si>
  <si>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</si>
  <si>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</si>
  <si>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</si>
  <si>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</si>
  <si>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</si>
  <si>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</si>
  <si>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</si>
  <si>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</si>
  <si>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</si>
  <si>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</si>
  <si>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</si>
  <si>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</si>
  <si>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</si>
  <si>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</si>
  <si>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</si>
  <si>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</si>
  <si>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</si>
  <si>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</si>
  <si>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</si>
  <si>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</si>
  <si>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</si>
  <si>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</si>
  <si>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</si>
  <si>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</si>
  <si>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</si>
  <si>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</si>
  <si>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</si>
  <si>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</si>
  <si>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</si>
  <si>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</si>
  <si>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</si>
  <si>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</si>
  <si>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</si>
  <si>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</si>
  <si>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</si>
  <si>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</si>
  <si>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</si>
  <si>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</si>
  <si>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</si>
  <si>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</si>
  <si>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</si>
  <si>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</si>
  <si>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</si>
  <si>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</si>
  <si>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</si>
  <si>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</si>
  <si>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</si>
  <si>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</si>
  <si>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</si>
  <si>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</si>
  <si>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</si>
  <si>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</si>
  <si>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</si>
  <si>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</si>
  <si>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</si>
  <si>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</si>
  <si>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</si>
  <si>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</si>
  <si>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</si>
  <si>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</si>
  <si>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</si>
  <si>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</si>
  <si>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</si>
  <si>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</si>
  <si>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</si>
  <si>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</si>
  <si>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</si>
  <si>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</si>
  <si>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</si>
  <si>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</si>
  <si>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</si>
  <si>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</si>
  <si>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</si>
  <si>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</si>
  <si>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</si>
  <si>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</si>
  <si>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</si>
  <si>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</si>
  <si>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</si>
  <si>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</si>
  <si>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</si>
  <si>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</si>
  <si>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</si>
  <si>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</si>
  <si>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</si>
  <si>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</si>
  <si>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</si>
  <si>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</si>
  <si>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</si>
  <si>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</si>
  <si>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</si>
  <si>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</si>
  <si>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</si>
  <si>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</si>
  <si>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</si>
  <si>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</si>
  <si>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</si>
  <si>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</si>
  <si>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</si>
  <si>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</si>
  <si>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</si>
  <si>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</si>
  <si>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</si>
  <si>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</si>
  <si>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</si>
  <si>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</si>
  <si>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</si>
  <si>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</si>
  <si>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</si>
  <si>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</si>
  <si>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</si>
  <si>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8"/>
        <rFont val="Arial Cyr"/>
        <family val="0"/>
      </rPr>
      <t>(Ростелеком, МТС, ЭР-телеком)</t>
    </r>
  </si>
  <si>
    <t>за   март-апрель  2023 г.</t>
  </si>
  <si>
    <t>июня</t>
  </si>
  <si>
    <t>01.05.2023г.</t>
  </si>
  <si>
    <t>ост.на 01.07</t>
  </si>
  <si>
    <t>смена ламп (4шт) п-д 2,4</t>
  </si>
  <si>
    <t>лампа</t>
  </si>
  <si>
    <t>4шт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</si>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</sst>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5" sqref="K25:L2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E2" s="62">
        <v>6</v>
      </c>
      <c r="K2" s="5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L6*524.58*1.302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48">
        <f t="shared" si="0"/>
        <v>3640.4068428000005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710.3232864000001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983.5245504000001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8.31</v>
      </c>
      <c r="M20" s="34">
        <f>SUM(M6:M19)</f>
        <v>5675.756259600002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f>0.28</f>
        <v>0.28</v>
      </c>
      <c r="M24" s="33">
        <f>L24*524.58*1.302*1.15</f>
        <v>219.92701752000002</v>
      </c>
    </row>
    <row r="25" spans="1:13" ht="12.75">
      <c r="A25" t="s">
        <v>106</v>
      </c>
      <c r="J25" s="20">
        <v>2</v>
      </c>
      <c r="K25" s="20" t="s">
        <v>139</v>
      </c>
      <c r="L25" s="48">
        <v>103.1</v>
      </c>
      <c r="M25" s="33">
        <f aca="true" t="shared" si="1" ref="M25:M38">L25*524.58*1.302*1.15</f>
        <v>80980.2696654</v>
      </c>
    </row>
    <row r="26" spans="1:13" ht="12.75">
      <c r="A26" t="s">
        <v>107</v>
      </c>
      <c r="J26" s="20">
        <v>3</v>
      </c>
      <c r="K26" s="20" t="s">
        <v>140</v>
      </c>
      <c r="L26" s="48">
        <v>3.1</v>
      </c>
      <c r="M26" s="33">
        <f t="shared" si="1"/>
        <v>2434.9062654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8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3"/>
      <c r="M29" s="33">
        <f t="shared" si="1"/>
        <v>0</v>
      </c>
    </row>
    <row r="30" spans="10:13" ht="12.75">
      <c r="J30" s="20">
        <v>7</v>
      </c>
      <c r="K30" s="20"/>
      <c r="L30" s="53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3"/>
      <c r="M31" s="33">
        <f t="shared" si="1"/>
        <v>0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3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3"/>
      <c r="M36" s="33">
        <f t="shared" si="1"/>
        <v>0</v>
      </c>
    </row>
    <row r="37" spans="10:13" ht="12.75">
      <c r="J37" s="20">
        <v>14</v>
      </c>
      <c r="K37" s="20"/>
      <c r="L37" s="53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3"/>
      <c r="M38" s="33">
        <f t="shared" si="1"/>
        <v>0</v>
      </c>
    </row>
    <row r="39" spans="10:13" ht="12.75">
      <c r="J39" s="20"/>
      <c r="K39" s="30" t="s">
        <v>57</v>
      </c>
      <c r="L39" s="34">
        <f>SUM(L24:L38)</f>
        <v>106.47999999999999</v>
      </c>
      <c r="M39" s="34">
        <f>SUM(M24:M38)</f>
        <v>83635.10294832001</v>
      </c>
    </row>
    <row r="40" spans="1:11" ht="12.75">
      <c r="A40" s="2" t="s">
        <v>6</v>
      </c>
      <c r="F40" s="11">
        <f>91435.78-41.01</f>
        <v>91394.77</v>
      </c>
      <c r="K40" s="1" t="s">
        <v>61</v>
      </c>
    </row>
    <row r="41" spans="1:13" ht="12.75">
      <c r="A41" t="s">
        <v>7</v>
      </c>
      <c r="F41" s="5">
        <v>76994.68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0.8424407654836266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400+300+400</f>
        <v>1100</v>
      </c>
      <c r="J43" s="20">
        <v>1</v>
      </c>
      <c r="K43" s="20" t="s">
        <v>137</v>
      </c>
      <c r="L43" s="25" t="s">
        <v>138</v>
      </c>
      <c r="M43" s="25">
        <f>4*14.9</f>
        <v>59.6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78094.68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(5400+5800)*1.302</f>
        <v>14582.4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(3050+3050)*1.302</f>
        <v>7942.200000000001</v>
      </c>
      <c r="J50" s="20">
        <v>8</v>
      </c>
      <c r="K50" s="20"/>
      <c r="L50" s="25"/>
      <c r="M50" s="25"/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2">
        <f>F49+F50+F51</f>
        <v>22524.6</v>
      </c>
      <c r="J52" s="20">
        <v>10</v>
      </c>
      <c r="K52" s="20"/>
      <c r="L52" s="25"/>
      <c r="M52" s="48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0.6</v>
      </c>
      <c r="E55" t="s">
        <v>14</v>
      </c>
      <c r="F55" s="5">
        <f>B55*D55</f>
        <v>155.4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155.4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1958853</v>
      </c>
      <c r="D58">
        <v>222433.7</v>
      </c>
      <c r="E58">
        <v>2796.4</v>
      </c>
      <c r="F58" s="35">
        <f>C58/D58*E58</f>
        <v>24626.37868812145</v>
      </c>
      <c r="J58" s="20"/>
      <c r="K58" s="20"/>
      <c r="L58" s="31" t="s">
        <v>64</v>
      </c>
      <c r="M58" s="34">
        <f>SUM(M43:M57)</f>
        <v>59.6</v>
      </c>
    </row>
    <row r="59" spans="1:6" ht="12.75">
      <c r="A59" t="s">
        <v>20</v>
      </c>
      <c r="F59" s="35">
        <f>M20</f>
        <v>5675.756259600002</v>
      </c>
    </row>
    <row r="60" spans="1:6" ht="12.75">
      <c r="A60" t="s">
        <v>21</v>
      </c>
      <c r="F60" s="11">
        <f>M39</f>
        <v>83635.10294832001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5">
        <f>M58</f>
        <v>59.6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0.78</v>
      </c>
      <c r="E65" t="s">
        <v>14</v>
      </c>
      <c r="F65" s="11">
        <f>B65*D65</f>
        <v>2181.192</v>
      </c>
    </row>
    <row r="66" spans="1:6" ht="12.75">
      <c r="A66" s="56" t="s">
        <v>75</v>
      </c>
      <c r="B66" s="56"/>
      <c r="C66" s="56"/>
      <c r="D66" s="57"/>
      <c r="E66" s="56"/>
      <c r="F66" s="57">
        <v>0</v>
      </c>
    </row>
    <row r="67" spans="1:6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116178.02989604147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0.49</v>
      </c>
      <c r="E70" s="7"/>
      <c r="F70" s="46">
        <f>B70*D70</f>
        <v>1370.236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3.21</v>
      </c>
      <c r="E73" t="s">
        <v>14</v>
      </c>
      <c r="F73" s="11">
        <f>B73*D73</f>
        <v>8976.444</v>
      </c>
    </row>
    <row r="74" spans="1:6" ht="12.75">
      <c r="A74" s="4" t="s">
        <v>29</v>
      </c>
      <c r="F74" s="32">
        <f>F70+F73</f>
        <v>10346.68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6.08</v>
      </c>
      <c r="E77" t="s">
        <v>14</v>
      </c>
      <c r="F77" s="11">
        <f>B77*D77</f>
        <v>17002.112</v>
      </c>
    </row>
    <row r="78" spans="1:6" ht="12.75">
      <c r="A78" s="4" t="s">
        <v>31</v>
      </c>
      <c r="F78" s="32">
        <f>SUM(F77)</f>
        <v>17002.112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166206.82189604145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9639.995669970403</v>
      </c>
      <c r="I81" s="7"/>
    </row>
    <row r="82" spans="1:9" ht="12.75">
      <c r="A82" s="1"/>
      <c r="B82" s="36" t="s">
        <v>127</v>
      </c>
      <c r="C82" s="47"/>
      <c r="D82" s="1"/>
      <c r="E82" s="54"/>
      <c r="F82" s="55">
        <f>3014.76+3014.76</f>
        <v>6029.52</v>
      </c>
      <c r="I82" s="7"/>
    </row>
    <row r="83" spans="1:9" ht="12.75">
      <c r="A83" s="1"/>
      <c r="B83" s="36" t="s">
        <v>128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129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182662.13756601184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45047</v>
      </c>
      <c r="C87" s="40">
        <v>-1031197</v>
      </c>
      <c r="D87" s="43">
        <f>F44</f>
        <v>78094.68</v>
      </c>
      <c r="E87" s="43">
        <f>F85</f>
        <v>182662.13756601184</v>
      </c>
      <c r="F87" s="44">
        <f>C87+D87-E87</f>
        <v>-1135764.457566012</v>
      </c>
    </row>
    <row r="89" spans="1:6" ht="13.5" thickBot="1">
      <c r="A89" t="s">
        <v>111</v>
      </c>
      <c r="C89" s="51" t="s">
        <v>134</v>
      </c>
      <c r="D89" s="8" t="s">
        <v>112</v>
      </c>
      <c r="E89" s="51">
        <v>45107</v>
      </c>
      <c r="F89" t="s">
        <v>113</v>
      </c>
    </row>
    <row r="90" spans="1:7" ht="13.5" thickBot="1">
      <c r="A90" t="s">
        <v>114</v>
      </c>
      <c r="F90" s="52">
        <f>E87</f>
        <v>182662.13756601184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2023-01-12T16:15:34Z</cp:lastPrinted>
  <dcterms:created xsi:type="dcterms:W3CDTF">2008-08-18T07:30:19Z</dcterms:created>
  <dcterms:modified xsi:type="dcterms:W3CDTF">2023-07-24T11:02:48Z</dcterms:modified>
  <cp:category/>
  <cp:version/>
  <cp:contentType/>
  <cp:contentStatus/>
</cp:coreProperties>
</file>