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<sst xmlns="http://schemas.openxmlformats.org/spreadsheetml/2006/main" count="160" uniqueCount="137">
  <si>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</si>
  <si>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</si>
  <si>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</si>
  <si>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</si>
  <si>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</si>
  <si>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</si>
  <si>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</si>
  <si>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</si>
  <si>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</si>
  <si>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</si>
  <si>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</si>
  <si>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</si>
  <si>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</si>
  <si>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</si>
  <si>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</si>
  <si>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</si>
  <si>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</si>
  <si>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</si>
  <si>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</si>
  <si>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</si>
  <si>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</si>
  <si>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</si>
  <si>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</si>
  <si>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</si>
  <si>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</si>
  <si>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</si>
  <si>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</si>
  <si>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</si>
  <si>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</si>
  <si>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</si>
  <si>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</si>
  <si>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</si>
  <si>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</si>
  <si>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</si>
  <si>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</si>
  <si>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</si>
  <si>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</si>
  <si>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</si>
  <si>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</si>
  <si>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</si>
  <si>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</si>
  <si>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</si>
  <si>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</si>
  <si>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</si>
  <si>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</si>
  <si>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</si>
  <si>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</si>
  <si>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</si>
  <si>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</si>
  <si>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</si>
  <si>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</si>
  <si>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</si>
  <si>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</si>
  <si>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</si>
  <si>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</si>
  <si>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</si>
  <si>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</si>
  <si>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</si>
  <si>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</si>
  <si>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</si>
  <si>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</si>
  <si>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</si>
  <si>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</si>
  <si>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</si>
  <si>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</si>
  <si>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</si>
  <si>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</si>
  <si>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</si>
  <si>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</si>
  <si>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</si>
  <si>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</si>
  <si>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</si>
  <si>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</si>
  <si>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</si>
  <si>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</si>
  <si>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</si>
  <si>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</si>
  <si>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</si>
  <si>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</si>
  <si>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</si>
  <si>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</si>
  <si>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</si>
  <si>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</si>
  <si>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</si>
  <si>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</si>
  <si>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</si>
  <si>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</si>
  <si>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</si>
  <si>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</si>
  <si>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</si>
  <si>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</si>
  <si>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</si>
  <si>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</si>
  <si>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</si>
  <si>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</si>
  <si>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</si>
  <si>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</si>
  <si>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</si>
  <si>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</si>
  <si>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</si>
  <si>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</si>
  <si>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</si>
  <si>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</si>
  <si>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</si>
  <si>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</si>
  <si>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</si>
  <si>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</si>
  <si>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</si>
  <si>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</si>
  <si>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</si>
  <si>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</si>
  <si>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</si>
  <si>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</si>
  <si>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</si>
  <si>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</si>
  <si>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</si>
  <si>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</si>
  <si>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</si>
  <si>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</si>
  <si>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</si>
  <si>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</si>
  <si>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</si>
  <si>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</si>
  <si>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</si>
  <si>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</si>
  <si>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</si>
  <si>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</si>
  <si>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</si>
  <si>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</si>
  <si>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</si>
  <si>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</si>
  <si>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</si>
  <si>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 МТС, Видикон)</t>
  </si>
  <si>
    <t>октября</t>
  </si>
  <si>
    <t>за   сентябрь-октябрь  2023 г.</t>
  </si>
  <si>
    <t>01.09.2023г.</t>
  </si>
  <si>
    <t>ост.на 01.11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</si>
</sst>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A66" sqref="A66:F66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1.00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9</v>
      </c>
      <c r="E2" s="60">
        <v>10</v>
      </c>
      <c r="K2" s="5" t="s">
        <v>134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7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57</v>
      </c>
      <c r="L20" s="28">
        <f>SUM(L6:L19)</f>
        <v>1.58</v>
      </c>
      <c r="M20" s="32">
        <f>SUM(M6:M19)</f>
        <v>1079.1449928000002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/>
      <c r="L24" s="47"/>
      <c r="M24" s="47">
        <f aca="true" t="shared" si="1" ref="M24:M38">L24*524.58*1.302</f>
        <v>0</v>
      </c>
    </row>
    <row r="25" spans="1:13" ht="12.75">
      <c r="A25" t="s">
        <v>105</v>
      </c>
      <c r="J25" s="20">
        <v>2</v>
      </c>
      <c r="K25" s="20"/>
      <c r="L25" s="47"/>
      <c r="M25" s="47">
        <f t="shared" si="1"/>
        <v>0</v>
      </c>
    </row>
    <row r="26" spans="1:13" ht="12.75">
      <c r="A26" t="s">
        <v>106</v>
      </c>
      <c r="J26" s="20">
        <v>3</v>
      </c>
      <c r="K26" s="20"/>
      <c r="L26" s="47"/>
      <c r="M26" s="47">
        <f t="shared" si="1"/>
        <v>0</v>
      </c>
    </row>
    <row r="27" spans="1:13" ht="12.75">
      <c r="A27" s="49" t="s">
        <v>107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47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7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7">
        <f t="shared" si="1"/>
        <v>0</v>
      </c>
    </row>
    <row r="30" spans="10:13" ht="12.75">
      <c r="J30" s="20">
        <v>7</v>
      </c>
      <c r="K30" s="20"/>
      <c r="L30" s="25"/>
      <c r="M30" s="47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7">
        <f t="shared" si="1"/>
        <v>0</v>
      </c>
    </row>
    <row r="32" spans="10:13" ht="12.75">
      <c r="J32" s="20">
        <v>9</v>
      </c>
      <c r="K32" s="20"/>
      <c r="L32" s="25"/>
      <c r="M32" s="47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47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47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7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47">
        <f t="shared" si="1"/>
        <v>0</v>
      </c>
    </row>
    <row r="37" spans="10:13" ht="12.75">
      <c r="J37" s="20">
        <v>14</v>
      </c>
      <c r="K37" s="20"/>
      <c r="L37" s="25"/>
      <c r="M37" s="47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7">
        <f t="shared" si="1"/>
        <v>0</v>
      </c>
    </row>
    <row r="39" spans="10:13" ht="12.75">
      <c r="J39" s="20"/>
      <c r="K39" s="29" t="s">
        <v>57</v>
      </c>
      <c r="L39" s="32">
        <f>SUM(L24:L38)</f>
        <v>0</v>
      </c>
      <c r="M39" s="32">
        <f>SUM(M24:M38)</f>
        <v>0</v>
      </c>
    </row>
    <row r="40" spans="1:11" ht="12.75">
      <c r="A40" s="2" t="s">
        <v>6</v>
      </c>
      <c r="F40" s="11">
        <v>63520.96</v>
      </c>
      <c r="K40" s="1" t="s">
        <v>61</v>
      </c>
    </row>
    <row r="41" spans="1:13" ht="12.75">
      <c r="A41" t="s">
        <v>7</v>
      </c>
      <c r="F41" s="5">
        <v>62427.47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0.9827853672236692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300+114.13</f>
        <v>414.13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62841.6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(5197+8450)*1.302</f>
        <v>17768.394</v>
      </c>
      <c r="J49" s="20">
        <v>7</v>
      </c>
      <c r="K49" s="20"/>
      <c r="L49" s="25"/>
      <c r="M49" s="25"/>
    </row>
    <row r="50" spans="1:13" ht="12.75">
      <c r="A50" s="6" t="s">
        <v>82</v>
      </c>
      <c r="F50" s="11">
        <f>(1700+1700)*1.302</f>
        <v>4426.8</v>
      </c>
      <c r="J50" s="20">
        <v>8</v>
      </c>
      <c r="K50" s="20"/>
      <c r="L50" s="25"/>
      <c r="M50" s="25"/>
    </row>
    <row r="51" spans="1:13" ht="12.75">
      <c r="A51" s="55" t="s">
        <v>83</v>
      </c>
      <c r="B51" s="48"/>
      <c r="C51" s="48"/>
      <c r="D51" s="48"/>
      <c r="E51" s="56">
        <v>0</v>
      </c>
      <c r="F51" s="57">
        <f>E33*E51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22195.194</v>
      </c>
      <c r="J52" s="20">
        <v>10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64</v>
      </c>
      <c r="M53" s="32">
        <f>SUM(M43:M52)</f>
        <v>0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44"/>
      <c r="K54" s="44"/>
      <c r="L54" s="45"/>
      <c r="M54" s="46"/>
    </row>
    <row r="55" spans="1:6" ht="12.75">
      <c r="A55" t="s">
        <v>78</v>
      </c>
      <c r="B55">
        <v>31.1</v>
      </c>
      <c r="C55" t="s">
        <v>13</v>
      </c>
      <c r="D55" s="5">
        <v>0.6</v>
      </c>
      <c r="E55" t="s">
        <v>14</v>
      </c>
      <c r="F55" s="11">
        <f>B55*D55</f>
        <v>18.66</v>
      </c>
    </row>
    <row r="56" spans="1:6" ht="12.75">
      <c r="A56" s="4" t="s">
        <v>16</v>
      </c>
      <c r="B56" s="10"/>
      <c r="C56" s="10"/>
      <c r="F56" s="31">
        <f>SUM(F54:F55)</f>
        <v>18.66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1958853</v>
      </c>
      <c r="D58">
        <v>222433.7</v>
      </c>
      <c r="E58">
        <v>2017.4</v>
      </c>
      <c r="F58" s="33">
        <f>C58/D58*E58</f>
        <v>17766.148035122376</v>
      </c>
    </row>
    <row r="59" spans="1:6" ht="12.75">
      <c r="A59" t="s">
        <v>19</v>
      </c>
      <c r="F59" s="33">
        <f>M20</f>
        <v>1079.1449928000002</v>
      </c>
    </row>
    <row r="60" spans="1:6" ht="12.75">
      <c r="A60" t="s">
        <v>20</v>
      </c>
      <c r="F60" s="11">
        <f>M39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M53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0.81</v>
      </c>
      <c r="E65" t="s">
        <v>14</v>
      </c>
      <c r="F65" s="11">
        <f>B65*D65</f>
        <v>1634.0940000000003</v>
      </c>
    </row>
    <row r="66" spans="1:6" ht="12.75">
      <c r="A66" s="61" t="s">
        <v>74</v>
      </c>
      <c r="B66" s="61"/>
      <c r="C66" s="61"/>
      <c r="D66" s="62"/>
      <c r="E66" s="61"/>
      <c r="F66" s="62">
        <v>6057.3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26536.687027922377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0.49</v>
      </c>
      <c r="E70" t="s">
        <v>14</v>
      </c>
      <c r="F70" s="11">
        <f>B70*D70</f>
        <v>988.5260000000001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2.86</v>
      </c>
      <c r="E73" t="s">
        <v>14</v>
      </c>
      <c r="F73" s="11">
        <f>B73*D73</f>
        <v>5769.764</v>
      </c>
    </row>
    <row r="74" spans="1:6" ht="12.75">
      <c r="A74" s="4" t="s">
        <v>28</v>
      </c>
      <c r="F74" s="31">
        <f>F70+F73</f>
        <v>6758.29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3"/>
    </row>
    <row r="77" spans="2:6" ht="12.75">
      <c r="B77">
        <v>2017.4</v>
      </c>
      <c r="C77" t="s">
        <v>13</v>
      </c>
      <c r="D77" s="11">
        <v>5.44</v>
      </c>
      <c r="E77" t="s">
        <v>14</v>
      </c>
      <c r="F77" s="11">
        <f>B77*D77</f>
        <v>10974.656</v>
      </c>
    </row>
    <row r="78" spans="1:6" ht="12.75">
      <c r="A78" s="4" t="s">
        <v>31</v>
      </c>
      <c r="F78" s="31">
        <f>SUM(F77)</f>
        <v>10974.656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1">
        <f>F52+F56+F68+F74+F78+F79</f>
        <v>66483.48702792237</v>
      </c>
      <c r="G80" s="7"/>
      <c r="H80" s="7"/>
    </row>
    <row r="81" spans="1:6" ht="12.75">
      <c r="A81" s="1" t="s">
        <v>75</v>
      </c>
      <c r="B81" s="34"/>
      <c r="C81" s="34">
        <v>0.058</v>
      </c>
      <c r="D81" s="1"/>
      <c r="E81" s="1"/>
      <c r="F81" s="31">
        <f>F80*5.8%</f>
        <v>3856.042247619497</v>
      </c>
    </row>
    <row r="82" spans="1:6" ht="12.75">
      <c r="A82" s="1"/>
      <c r="B82" s="34" t="s">
        <v>128</v>
      </c>
      <c r="C82" s="34"/>
      <c r="D82" s="1"/>
      <c r="E82" s="53"/>
      <c r="F82" s="54">
        <f>1041.78+179</f>
        <v>1220.78</v>
      </c>
    </row>
    <row r="83" spans="1:6" ht="12.75">
      <c r="A83" s="1"/>
      <c r="B83" s="34" t="s">
        <v>129</v>
      </c>
      <c r="C83" s="34"/>
      <c r="D83" s="1"/>
      <c r="E83" s="53"/>
      <c r="F83" s="54">
        <f>2*141.39</f>
        <v>282.78</v>
      </c>
    </row>
    <row r="84" spans="1:6" ht="12.75">
      <c r="A84" s="1"/>
      <c r="B84" s="34" t="s">
        <v>130</v>
      </c>
      <c r="C84" s="34"/>
      <c r="D84" s="1"/>
      <c r="E84" s="53"/>
      <c r="F84" s="54">
        <v>0</v>
      </c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71843.08927554186</v>
      </c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39" t="s">
        <v>136</v>
      </c>
    </row>
    <row r="87" spans="1:6" ht="12.75">
      <c r="A87" s="13"/>
      <c r="B87" s="37">
        <v>45536</v>
      </c>
      <c r="C87" s="38">
        <v>-47572</v>
      </c>
      <c r="D87" s="40">
        <f>F44</f>
        <v>62841.6</v>
      </c>
      <c r="E87" s="40">
        <f>F85</f>
        <v>71843.08927554186</v>
      </c>
      <c r="F87" s="41">
        <f>C87+D87-E87</f>
        <v>-56573.48927554186</v>
      </c>
    </row>
    <row r="89" spans="1:6" ht="13.5" thickBot="1">
      <c r="A89" t="s">
        <v>112</v>
      </c>
      <c r="C89" s="50" t="s">
        <v>135</v>
      </c>
      <c r="D89" s="8" t="s">
        <v>113</v>
      </c>
      <c r="E89" s="50">
        <v>45230</v>
      </c>
      <c r="F89" t="s">
        <v>114</v>
      </c>
    </row>
    <row r="90" spans="1:7" ht="13.5" thickBot="1">
      <c r="A90" t="s">
        <v>115</v>
      </c>
      <c r="F90" s="51">
        <f>E87</f>
        <v>71843.08927554186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2023-01-12T16:59:05Z</cp:lastPrinted>
  <dcterms:created xsi:type="dcterms:W3CDTF">2008-08-18T07:30:19Z</dcterms:created>
  <dcterms:modified xsi:type="dcterms:W3CDTF">2024-01-15T13:00:37Z</dcterms:modified>
  <cp:category/>
  <cp:version/>
  <cp:contentType/>
  <cp:contentStatus/>
</cp:coreProperties>
</file>