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<sst xmlns="http://schemas.openxmlformats.org/spreadsheetml/2006/main" count="173" uniqueCount="153">
  <si>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</si>
  <si>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</si>
  <si>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</si>
  <si>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</si>
  <si>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</si>
  <si>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</si>
  <si>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</si>
  <si>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</si>
  <si>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</si>
  <si>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</si>
  <si>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</si>
  <si>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</si>
  <si>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</si>
  <si>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</si>
  <si>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</si>
  <si>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</si>
  <si>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</si>
  <si>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</si>
  <si>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</si>
  <si>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</si>
  <si>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</si>
  <si>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</si>
  <si>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</si>
  <si>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</si>
  <si>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</si>
  <si>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</si>
  <si>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</si>
  <si>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</si>
  <si>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</si>
  <si>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</si>
  <si>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</si>
  <si>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</si>
  <si>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</si>
  <si>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</si>
  <si>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</si>
  <si>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</si>
  <si>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</si>
  <si>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</si>
  <si>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</si>
  <si>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</si>
  <si>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</si>
  <si>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</si>
  <si>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</si>
  <si>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</si>
  <si>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</si>
  <si>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</si>
  <si>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</si>
  <si>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</si>
  <si>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</si>
  <si>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</si>
  <si>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</si>
  <si>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</si>
  <si>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</si>
  <si>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</si>
  <si>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</si>
  <si>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</si>
  <si>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</si>
  <si>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</si>
  <si>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</si>
  <si>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</si>
  <si>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</si>
  <si>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</si>
  <si>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</si>
  <si>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</si>
  <si>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</si>
  <si>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</si>
  <si>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</si>
  <si>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</si>
  <si>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</si>
  <si>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</si>
  <si>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</si>
  <si>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</si>
  <si>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</si>
  <si>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</si>
  <si>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</si>
  <si>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</si>
  <si>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</si>
  <si>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</si>
  <si>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</si>
  <si>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</si>
  <si>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</si>
  <si>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</si>
  <si>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</si>
  <si>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</si>
  <si>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</si>
  <si>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</si>
  <si>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</si>
  <si>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</si>
  <si>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</si>
  <si>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</si>
  <si>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</si>
  <si>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</si>
  <si>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</si>
  <si>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</si>
  <si>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</si>
  <si>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</si>
  <si>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</si>
  <si>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</si>
  <si>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</si>
  <si>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</si>
  <si>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</si>
  <si>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</si>
  <si>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</si>
  <si>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</si>
  <si>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</si>
  <si>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</si>
  <si>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</si>
  <si>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</si>
  <si>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</si>
  <si>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</si>
  <si>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</si>
  <si>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</si>
  <si>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</si>
  <si>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</si>
  <si>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</si>
  <si>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</si>
  <si>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</si>
  <si>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</si>
  <si>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</si>
  <si>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</si>
  <si>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</si>
  <si>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</si>
  <si>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</si>
  <si>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</si>
  <si>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</si>
  <si>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</si>
  <si>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</si>
  <si>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</si>
  <si>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</si>
  <si>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</si>
  <si>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</si>
  <si>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</si>
  <si>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</si>
  <si>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Арендаторы (арендатор, ростелеком, МТС)</t>
  </si>
  <si>
    <t>августа</t>
  </si>
  <si>
    <t>за   июль-август  2023 г.</t>
  </si>
  <si>
    <t>01.07.2023г.</t>
  </si>
  <si>
    <t>ост.на 01.09</t>
  </si>
  <si>
    <t>ремонт контейнерных баков</t>
  </si>
  <si>
    <t>материал для ремонта контейнерных баков</t>
  </si>
  <si>
    <t>завоз песка в песочницу, разгрузка</t>
  </si>
  <si>
    <t>песок речной</t>
  </si>
  <si>
    <t>1м3</t>
  </si>
  <si>
    <t>изготовление и установка песочницы</t>
  </si>
  <si>
    <t>доска 25х150х6000</t>
  </si>
  <si>
    <t>2шт</t>
  </si>
  <si>
    <t>гвозди</t>
  </si>
  <si>
    <t>1кг</t>
  </si>
  <si>
    <t>саморезы</t>
  </si>
  <si>
    <t>30шт</t>
  </si>
  <si>
    <t>ремонт фасада п-д4</t>
  </si>
  <si>
    <t>штукатурка севенир</t>
  </si>
  <si>
    <t>100кг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</si>
</sst>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185" fontId="0" fillId="0" borderId="16" xfId="0" applyNumberForma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M45" sqref="M45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>
        <v>7</v>
      </c>
      <c r="E2" s="66">
        <v>8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134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L6*524.58*1.302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L7*524.58*1.302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6.95</v>
      </c>
      <c r="M14" s="46">
        <f t="shared" si="0"/>
        <v>4746.871962000001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2.99</v>
      </c>
      <c r="M16" s="46">
        <f t="shared" si="0"/>
        <v>2042.1794484000004</v>
      </c>
    </row>
    <row r="17" spans="5:13" ht="12.75">
      <c r="E17" t="s">
        <v>101</v>
      </c>
      <c r="J17" s="15" t="s">
        <v>53</v>
      </c>
      <c r="K17" s="26" t="s">
        <v>84</v>
      </c>
      <c r="L17" s="21">
        <v>8</v>
      </c>
      <c r="M17" s="46">
        <f t="shared" si="0"/>
        <v>5464.025280000001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983.5245504000001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341.50158000000005</v>
      </c>
    </row>
    <row r="20" spans="1:13" ht="12.75">
      <c r="A20" t="s">
        <v>104</v>
      </c>
      <c r="J20" s="20"/>
      <c r="K20" s="27" t="s">
        <v>57</v>
      </c>
      <c r="L20" s="28">
        <f>SUM(L6:L19)</f>
        <v>19.880000000000003</v>
      </c>
      <c r="M20" s="34">
        <f>SUM(M6:M19)</f>
        <v>13578.1028208</v>
      </c>
    </row>
    <row r="21" spans="1:11" ht="12.75">
      <c r="A21" t="s">
        <v>128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138</v>
      </c>
      <c r="L24" s="46">
        <v>0.2</v>
      </c>
      <c r="M24" s="33">
        <f aca="true" t="shared" si="1" ref="M24:M35">L24*524.58*1.302*1.15</f>
        <v>157.0907268</v>
      </c>
    </row>
    <row r="25" spans="1:13" ht="12.75">
      <c r="A25" t="s">
        <v>108</v>
      </c>
      <c r="J25" s="20">
        <v>2</v>
      </c>
      <c r="K25" s="20" t="s">
        <v>140</v>
      </c>
      <c r="L25" s="46">
        <v>2.5</v>
      </c>
      <c r="M25" s="33">
        <f t="shared" si="1"/>
        <v>1963.634085</v>
      </c>
    </row>
    <row r="26" spans="1:13" ht="12.75">
      <c r="A26" t="s">
        <v>109</v>
      </c>
      <c r="J26" s="20">
        <v>3</v>
      </c>
      <c r="K26" s="20" t="s">
        <v>143</v>
      </c>
      <c r="L26" s="46">
        <v>8.15</v>
      </c>
      <c r="M26" s="33">
        <f t="shared" si="1"/>
        <v>6401.4471171</v>
      </c>
    </row>
    <row r="27" spans="1:13" ht="12.75">
      <c r="A27" s="48" t="s">
        <v>110</v>
      </c>
      <c r="B27" s="48"/>
      <c r="C27" s="48"/>
      <c r="D27" s="48"/>
      <c r="E27" s="48"/>
      <c r="F27" s="48"/>
      <c r="G27" s="48"/>
      <c r="H27" s="48"/>
      <c r="J27" s="20">
        <v>4</v>
      </c>
      <c r="K27" s="20" t="s">
        <v>150</v>
      </c>
      <c r="L27" s="25">
        <v>12.85</v>
      </c>
      <c r="M27" s="33">
        <f t="shared" si="1"/>
        <v>10093.079196899998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0.2</v>
      </c>
      <c r="M36" s="34">
        <f>SUM(M24:M35)</f>
        <v>18615.251125799998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v>89226.88</v>
      </c>
      <c r="J40" s="20">
        <v>1</v>
      </c>
      <c r="K40" s="20" t="s">
        <v>139</v>
      </c>
      <c r="L40" s="25"/>
      <c r="M40" s="25">
        <v>506</v>
      </c>
    </row>
    <row r="41" spans="1:13" ht="12.75">
      <c r="A41" t="s">
        <v>7</v>
      </c>
      <c r="F41" s="11">
        <v>75529.18</v>
      </c>
      <c r="J41" s="20">
        <v>2</v>
      </c>
      <c r="K41" s="20" t="s">
        <v>141</v>
      </c>
      <c r="L41" s="25" t="s">
        <v>142</v>
      </c>
      <c r="M41" s="25">
        <v>1852</v>
      </c>
    </row>
    <row r="42" spans="2:13" ht="12.75">
      <c r="B42" t="s">
        <v>8</v>
      </c>
      <c r="F42" s="9">
        <f>F41/F40</f>
        <v>0.8464846019495469</v>
      </c>
      <c r="J42" s="20">
        <v>3</v>
      </c>
      <c r="K42" s="20" t="s">
        <v>144</v>
      </c>
      <c r="L42" s="25" t="s">
        <v>145</v>
      </c>
      <c r="M42" s="25">
        <f>2*405</f>
        <v>810</v>
      </c>
    </row>
    <row r="43" spans="1:13" ht="12.75">
      <c r="A43" t="s">
        <v>133</v>
      </c>
      <c r="E43" s="56"/>
      <c r="F43" s="11">
        <f>(513.2*15.76)+400+300</f>
        <v>8788.032</v>
      </c>
      <c r="J43" s="20">
        <v>4</v>
      </c>
      <c r="K43" s="51" t="s">
        <v>146</v>
      </c>
      <c r="L43" s="52" t="s">
        <v>147</v>
      </c>
      <c r="M43" s="55">
        <v>133.13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84317.212</v>
      </c>
      <c r="J44" s="20">
        <v>5</v>
      </c>
      <c r="K44" s="20" t="s">
        <v>148</v>
      </c>
      <c r="L44" s="25" t="s">
        <v>149</v>
      </c>
      <c r="M44" s="25">
        <f>30*0.9</f>
        <v>27</v>
      </c>
    </row>
    <row r="45" spans="10:13" ht="12.75">
      <c r="J45" s="20">
        <v>6</v>
      </c>
      <c r="K45" s="20" t="s">
        <v>151</v>
      </c>
      <c r="L45" s="25" t="s">
        <v>152</v>
      </c>
      <c r="M45" s="25">
        <f>100*32.4</f>
        <v>3240</v>
      </c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46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(7235+8534)*1.302</f>
        <v>20531.238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(2450+2450)*1.302</f>
        <v>6379.8</v>
      </c>
      <c r="J50" s="20">
        <v>11</v>
      </c>
      <c r="K50" s="20"/>
      <c r="L50" s="25"/>
      <c r="M50" s="25"/>
    </row>
    <row r="51" spans="1:13" ht="12.75">
      <c r="A51" s="61" t="s">
        <v>85</v>
      </c>
      <c r="B51" s="58"/>
      <c r="C51" s="58"/>
      <c r="D51" s="58"/>
      <c r="E51" s="62">
        <v>0</v>
      </c>
      <c r="F51" s="59">
        <f>E33*E51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F52" s="32">
        <f>F49+F50+F51</f>
        <v>26911.038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46"/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0</v>
      </c>
      <c r="J56" s="20">
        <v>17</v>
      </c>
      <c r="K56" s="20"/>
      <c r="L56" s="25"/>
      <c r="M56" s="60"/>
    </row>
    <row r="57" spans="1:13" ht="12.75">
      <c r="A57" s="4" t="s">
        <v>18</v>
      </c>
      <c r="B57" s="4"/>
      <c r="J57" s="20">
        <v>18</v>
      </c>
      <c r="K57" s="20"/>
      <c r="L57" s="25"/>
      <c r="M57" s="60"/>
    </row>
    <row r="58" spans="1:13" ht="12.75">
      <c r="A58" t="s">
        <v>19</v>
      </c>
      <c r="C58" s="47">
        <v>1958853</v>
      </c>
      <c r="D58">
        <v>222433.7</v>
      </c>
      <c r="E58">
        <v>2844.4</v>
      </c>
      <c r="F58" s="35">
        <f>C58/D58*E58</f>
        <v>25049.08866417274</v>
      </c>
      <c r="J58" s="20"/>
      <c r="K58" s="20"/>
      <c r="L58" s="31" t="s">
        <v>64</v>
      </c>
      <c r="M58" s="28">
        <f>SUM(M40:M57)</f>
        <v>6568.13</v>
      </c>
    </row>
    <row r="59" spans="1:6" ht="12.75">
      <c r="A59" t="s">
        <v>20</v>
      </c>
      <c r="F59" s="35">
        <f>M20</f>
        <v>13578.1028208</v>
      </c>
    </row>
    <row r="60" spans="1:6" ht="12.75">
      <c r="A60" t="s">
        <v>21</v>
      </c>
      <c r="F60" s="11">
        <f>M36</f>
        <v>18615.251125799998</v>
      </c>
    </row>
    <row r="61" spans="1:6" ht="12.75">
      <c r="A61" t="s">
        <v>74</v>
      </c>
      <c r="F61" s="5">
        <f>0*600*1.302</f>
        <v>0</v>
      </c>
    </row>
    <row r="62" spans="1:6" ht="12.75">
      <c r="A62" t="s">
        <v>22</v>
      </c>
      <c r="F62" s="5">
        <f>M58</f>
        <v>6568.13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1.2</v>
      </c>
      <c r="E65" t="s">
        <v>14</v>
      </c>
      <c r="F65" s="11">
        <f>B65*D65</f>
        <v>3413.28</v>
      </c>
    </row>
    <row r="66" spans="1:6" ht="12.75">
      <c r="A66" s="58" t="s">
        <v>77</v>
      </c>
      <c r="B66" s="58" t="s">
        <v>78</v>
      </c>
      <c r="C66" s="58"/>
      <c r="D66" s="59"/>
      <c r="E66" s="58"/>
      <c r="F66" s="59">
        <v>0</v>
      </c>
    </row>
    <row r="67" spans="1:6" ht="12.75">
      <c r="A67" s="58" t="s">
        <v>86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68</v>
      </c>
      <c r="B68" s="4"/>
      <c r="C68" s="10"/>
      <c r="F68" s="32">
        <f>SUM(F58:F67)</f>
        <v>67223.85261077274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0.49</v>
      </c>
      <c r="E70" t="s">
        <v>14</v>
      </c>
      <c r="F70" s="11">
        <f>B70*D70</f>
        <v>1393.756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2.58</v>
      </c>
      <c r="F73" s="11">
        <f>B73*D73</f>
        <v>7338.552000000001</v>
      </c>
    </row>
    <row r="74" spans="1:6" ht="12.75">
      <c r="A74" s="4" t="s">
        <v>28</v>
      </c>
      <c r="B74" s="1"/>
      <c r="F74" s="32">
        <f>F70+F73</f>
        <v>8732.308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5.68</v>
      </c>
      <c r="F77" s="11">
        <f>B77*D77</f>
        <v>16156.192</v>
      </c>
    </row>
    <row r="78" spans="1:6" ht="12.75">
      <c r="A78" s="4" t="s">
        <v>30</v>
      </c>
      <c r="B78" s="1"/>
      <c r="F78" s="32">
        <f>SUM(F77)</f>
        <v>16156.192</v>
      </c>
    </row>
    <row r="79" spans="1:6" ht="12.75">
      <c r="A79" s="63" t="s">
        <v>81</v>
      </c>
      <c r="B79" s="64"/>
      <c r="C79" s="58"/>
      <c r="D79" s="62">
        <v>0</v>
      </c>
      <c r="E79" s="58"/>
      <c r="F79" s="65">
        <f>D79*E33</f>
        <v>0</v>
      </c>
    </row>
    <row r="80" spans="1:6" ht="12.75">
      <c r="A80" s="1" t="s">
        <v>31</v>
      </c>
      <c r="B80" s="1"/>
      <c r="F80" s="32">
        <f>F52+F56+F68+F74+F78+F79</f>
        <v>119023.39061077274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6903.356655424818</v>
      </c>
      <c r="I81" s="7"/>
    </row>
    <row r="82" spans="1:9" ht="12.75">
      <c r="A82" s="1"/>
      <c r="B82" s="36" t="s">
        <v>129</v>
      </c>
      <c r="C82" s="45"/>
      <c r="D82" s="1"/>
      <c r="E82" s="53"/>
      <c r="F82" s="57">
        <f>0+0</f>
        <v>0</v>
      </c>
      <c r="I82" s="7"/>
    </row>
    <row r="83" spans="1:9" ht="12.75">
      <c r="A83" s="1"/>
      <c r="B83" s="36" t="s">
        <v>130</v>
      </c>
      <c r="C83" s="45"/>
      <c r="D83" s="1"/>
      <c r="E83" s="53"/>
      <c r="F83" s="54">
        <f>2*226.47</f>
        <v>452.94</v>
      </c>
      <c r="I83" s="7"/>
    </row>
    <row r="84" spans="1:9" ht="12.75">
      <c r="A84" s="1"/>
      <c r="B84" s="36" t="s">
        <v>131</v>
      </c>
      <c r="C84" s="45"/>
      <c r="D84" s="1"/>
      <c r="E84" s="53"/>
      <c r="F84" s="54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126379.68726619756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137</v>
      </c>
    </row>
    <row r="87" spans="1:6" ht="12.75">
      <c r="A87" s="13"/>
      <c r="B87" s="39">
        <v>45108</v>
      </c>
      <c r="C87" s="40">
        <v>-1182776</v>
      </c>
      <c r="D87" s="43">
        <f>F44</f>
        <v>84317.212</v>
      </c>
      <c r="E87" s="43">
        <f>F85</f>
        <v>126379.68726619756</v>
      </c>
      <c r="F87" s="44">
        <f>C87+D87-E87</f>
        <v>-1224838.4752661975</v>
      </c>
    </row>
    <row r="89" spans="1:6" ht="13.5" thickBot="1">
      <c r="A89" t="s">
        <v>113</v>
      </c>
      <c r="C89" s="49" t="s">
        <v>136</v>
      </c>
      <c r="D89" s="8" t="s">
        <v>114</v>
      </c>
      <c r="E89" s="49">
        <v>45169</v>
      </c>
      <c r="F89" t="s">
        <v>115</v>
      </c>
    </row>
    <row r="90" spans="1:7" ht="13.5" thickBot="1">
      <c r="A90" t="s">
        <v>116</v>
      </c>
      <c r="F90" s="50">
        <f>E87</f>
        <v>126379.68726619756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2023-01-12T16:18:33Z</cp:lastPrinted>
  <dcterms:created xsi:type="dcterms:W3CDTF">2008-08-18T07:30:19Z</dcterms:created>
  <dcterms:modified xsi:type="dcterms:W3CDTF">2023-10-26T12:52:55Z</dcterms:modified>
  <cp:category/>
  <cp:version/>
  <cp:contentType/>
  <cp:contentStatus/>
</cp:coreProperties>
</file>