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<sst xmlns="http://schemas.openxmlformats.org/spreadsheetml/2006/main" count="166" uniqueCount="143">
  <si>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</si>
  <si>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</si>
  <si>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</si>
  <si>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</si>
  <si>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</si>
  <si>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</si>
  <si>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</si>
  <si>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</si>
  <si>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</si>
  <si>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</si>
  <si>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</si>
  <si>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</si>
  <si>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</si>
  <si>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</si>
  <si>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</si>
  <si>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</si>
  <si>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</si>
  <si>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</si>
  <si>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</si>
  <si>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</si>
  <si>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</si>
  <si>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</si>
  <si>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</si>
  <si>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</si>
  <si>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</si>
  <si>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</si>
  <si>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</si>
  <si>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</si>
  <si>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</si>
  <si>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</si>
  <si>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</si>
  <si>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</si>
  <si>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</si>
  <si>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</si>
  <si>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</si>
  <si>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</si>
  <si>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</si>
  <si>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</si>
  <si>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</si>
  <si>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</si>
  <si>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</si>
  <si>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</si>
  <si>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</si>
  <si>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</si>
  <si>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</si>
  <si>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</si>
  <si>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</si>
  <si>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</si>
  <si>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</si>
  <si>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</si>
  <si>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</si>
  <si>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</si>
  <si>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</si>
  <si>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</si>
  <si>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</si>
  <si>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</si>
  <si>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</si>
  <si>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</si>
  <si>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</si>
  <si>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</si>
  <si>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</si>
  <si>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</si>
  <si>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</si>
  <si>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</si>
  <si>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</si>
  <si>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</si>
  <si>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</si>
  <si>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</si>
  <si>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</si>
  <si>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</si>
  <si>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</si>
  <si>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</si>
  <si>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</si>
  <si>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</si>
  <si>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</si>
  <si>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</si>
  <si>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</si>
  <si>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</si>
  <si>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</si>
  <si>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</si>
  <si>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</si>
  <si>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</si>
  <si>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</si>
  <si>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</si>
  <si>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</si>
  <si>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</si>
  <si>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</si>
  <si>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</si>
  <si>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</si>
  <si>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</si>
  <si>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</si>
  <si>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</si>
  <si>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</si>
  <si>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</si>
  <si>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</si>
  <si>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</si>
  <si>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</si>
  <si>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</si>
  <si>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</si>
  <si>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</si>
  <si>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</si>
  <si>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</si>
  <si>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</si>
  <si>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</si>
  <si>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</si>
  <si>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</si>
  <si>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</si>
  <si>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</si>
  <si>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</si>
  <si>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</si>
  <si>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</si>
  <si>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</si>
  <si>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</si>
  <si>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</si>
  <si>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</si>
  <si>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</si>
  <si>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</si>
  <si>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</si>
  <si>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</si>
  <si>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</si>
  <si>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</si>
  <si>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</si>
  <si>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</si>
  <si>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</si>
  <si>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</si>
  <si>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</si>
  <si>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</si>
  <si>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</si>
  <si>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</si>
  <si>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</si>
  <si>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</si>
  <si>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</si>
  <si>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r>
      <t xml:space="preserve">1.2 Аренда </t>
    </r>
    <r>
      <rPr>
        <sz val="8"/>
        <rFont val="Arial Cyr"/>
        <family val="0"/>
      </rPr>
      <t>(Ростелеком,МТС, Видикон)</t>
    </r>
  </si>
  <si>
    <t>октября</t>
  </si>
  <si>
    <t>за   сентябрь-октябрь  2023 г.</t>
  </si>
  <si>
    <t>01.09.2023г.</t>
  </si>
  <si>
    <t>ост.на 01.11</t>
  </si>
  <si>
    <t>смена светильника (1шт) п-д3</t>
  </si>
  <si>
    <t>светильник</t>
  </si>
  <si>
    <t>1шт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</si>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</sst>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9</v>
      </c>
      <c r="E2" s="66">
        <v>10</v>
      </c>
      <c r="K2" s="5" t="s">
        <v>134</v>
      </c>
    </row>
    <row r="3" spans="1:13" ht="12.75">
      <c r="A3" t="s">
        <v>85</v>
      </c>
      <c r="J3" s="14" t="s">
        <v>34</v>
      </c>
      <c r="K3" s="55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49">
        <f>L6*524.58*1.302</f>
        <v>2383.6810284000003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9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9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9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9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9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49">
        <f t="shared" si="0"/>
        <v>3415.0158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49">
        <f t="shared" si="0"/>
        <v>8148.227698800001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9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9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49">
        <f t="shared" si="0"/>
        <v>10245.047400000001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49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49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35.92</v>
      </c>
      <c r="M20" s="32">
        <f>SUM(M6:M19)</f>
        <v>24533.4735072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137</v>
      </c>
      <c r="L24" s="49">
        <v>0.89</v>
      </c>
      <c r="M24" s="49">
        <f aca="true" t="shared" si="1" ref="M24:M34">L24*524.58*1.302</f>
        <v>607.8728124</v>
      </c>
    </row>
    <row r="25" spans="1:13" ht="12.75">
      <c r="A25" t="s">
        <v>105</v>
      </c>
      <c r="J25" s="20">
        <v>2</v>
      </c>
      <c r="K25" s="20" t="s">
        <v>140</v>
      </c>
      <c r="L25" s="54">
        <v>0.28</v>
      </c>
      <c r="M25" s="49">
        <f t="shared" si="1"/>
        <v>191.24088480000003</v>
      </c>
    </row>
    <row r="26" spans="1:13" ht="12.75">
      <c r="A26" t="s">
        <v>106</v>
      </c>
      <c r="J26" s="20">
        <v>3</v>
      </c>
      <c r="K26" s="20"/>
      <c r="L26" s="49"/>
      <c r="M26" s="49">
        <f t="shared" si="1"/>
        <v>0</v>
      </c>
    </row>
    <row r="27" spans="1:13" ht="12.75">
      <c r="A27" s="51" t="s">
        <v>107</v>
      </c>
      <c r="B27" s="51"/>
      <c r="C27" s="51"/>
      <c r="D27" s="51"/>
      <c r="E27" s="51"/>
      <c r="F27" s="51"/>
      <c r="G27" s="51"/>
      <c r="J27" s="20">
        <v>4</v>
      </c>
      <c r="K27" s="20"/>
      <c r="L27" s="49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1.17</v>
      </c>
      <c r="M35" s="32">
        <f>SUM(M24:M34)</f>
        <v>799.1136972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138</v>
      </c>
      <c r="L39" s="25" t="s">
        <v>139</v>
      </c>
      <c r="M39" s="49">
        <v>244.1</v>
      </c>
    </row>
    <row r="40" spans="1:13" ht="12.75">
      <c r="A40" s="2" t="s">
        <v>6</v>
      </c>
      <c r="F40" s="11">
        <f>150099.18</f>
        <v>150099.18</v>
      </c>
      <c r="J40" s="20">
        <v>2</v>
      </c>
      <c r="K40" s="20" t="s">
        <v>141</v>
      </c>
      <c r="L40" s="25" t="s">
        <v>142</v>
      </c>
      <c r="M40" s="25">
        <f>4*20</f>
        <v>80</v>
      </c>
    </row>
    <row r="41" spans="1:13" ht="12.75">
      <c r="A41" t="s">
        <v>7</v>
      </c>
      <c r="F41" s="5">
        <v>143930.51</v>
      </c>
      <c r="J41" s="20">
        <v>3</v>
      </c>
      <c r="K41" s="20"/>
      <c r="L41" s="25"/>
      <c r="M41" s="49"/>
    </row>
    <row r="42" spans="2:13" ht="12.75">
      <c r="B42" t="s">
        <v>8</v>
      </c>
      <c r="F42" s="9">
        <f>F41/F40</f>
        <v>0.9589027068635553</v>
      </c>
      <c r="J42" s="20">
        <v>4</v>
      </c>
      <c r="K42" s="20"/>
      <c r="L42" s="25"/>
      <c r="M42" s="25"/>
    </row>
    <row r="43" spans="1:13" ht="12.75">
      <c r="A43" t="s">
        <v>132</v>
      </c>
      <c r="F43" s="5">
        <f>400+300+114.13</f>
        <v>814.13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144744.64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+(9197+10755)*1.302</f>
        <v>25977.504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(6000+6000)*1.302</f>
        <v>15624</v>
      </c>
      <c r="J50" s="20">
        <v>12</v>
      </c>
      <c r="K50" s="20"/>
      <c r="L50" s="25"/>
      <c r="M50" s="25"/>
    </row>
    <row r="51" spans="1:13" ht="12.75">
      <c r="A51" s="59" t="s">
        <v>82</v>
      </c>
      <c r="B51" s="50"/>
      <c r="C51" s="50"/>
      <c r="D51" s="50"/>
      <c r="E51" s="60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41601.504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>
        <v>15</v>
      </c>
      <c r="K53" s="20"/>
      <c r="L53" s="25"/>
      <c r="M53" s="25"/>
    </row>
    <row r="54" spans="1:13" ht="12.75">
      <c r="A54" s="50" t="s">
        <v>73</v>
      </c>
      <c r="B54" s="50"/>
      <c r="C54" s="64"/>
      <c r="D54" s="65">
        <v>0</v>
      </c>
      <c r="E54" s="64" t="s">
        <v>14</v>
      </c>
      <c r="F54" s="61">
        <v>0</v>
      </c>
      <c r="J54" s="20">
        <v>16</v>
      </c>
      <c r="K54" s="20"/>
      <c r="L54" s="25"/>
      <c r="M54" s="25"/>
    </row>
    <row r="55" spans="1:13" ht="12.75">
      <c r="A55" t="s">
        <v>77</v>
      </c>
      <c r="B55">
        <v>1246</v>
      </c>
      <c r="C55" t="s">
        <v>13</v>
      </c>
      <c r="D55" s="5">
        <v>0.6</v>
      </c>
      <c r="E55" t="s">
        <v>14</v>
      </c>
      <c r="F55" s="11">
        <f>B55*D55</f>
        <v>747.6</v>
      </c>
      <c r="J55" s="20">
        <v>17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747.6</v>
      </c>
      <c r="J56" s="20">
        <v>18</v>
      </c>
      <c r="K56" s="20"/>
      <c r="L56" s="25"/>
      <c r="M56" s="25"/>
    </row>
    <row r="57" spans="1:13" ht="12.75">
      <c r="A57" s="4" t="s">
        <v>17</v>
      </c>
      <c r="B57" s="4"/>
      <c r="J57" s="20">
        <v>19</v>
      </c>
      <c r="K57" s="20"/>
      <c r="L57" s="25"/>
      <c r="M57" s="25"/>
    </row>
    <row r="58" spans="1:13" ht="12.75">
      <c r="A58" t="s">
        <v>18</v>
      </c>
      <c r="C58" s="50">
        <v>1958853</v>
      </c>
      <c r="D58">
        <v>222433.7</v>
      </c>
      <c r="E58">
        <v>4476.6</v>
      </c>
      <c r="F58" s="33">
        <f>C58/D58*E58</f>
        <v>39422.98914148351</v>
      </c>
      <c r="J58" s="20">
        <v>20</v>
      </c>
      <c r="K58" s="20"/>
      <c r="L58" s="25"/>
      <c r="M58" s="25"/>
    </row>
    <row r="59" spans="1:13" ht="12.75">
      <c r="A59" t="s">
        <v>19</v>
      </c>
      <c r="F59" s="33">
        <f>M20</f>
        <v>24533.4735072</v>
      </c>
      <c r="J59" s="20">
        <v>21</v>
      </c>
      <c r="K59" s="20"/>
      <c r="L59" s="25"/>
      <c r="M59" s="25"/>
    </row>
    <row r="60" spans="1:13" ht="12.75">
      <c r="A60" t="s">
        <v>20</v>
      </c>
      <c r="F60" s="11">
        <f>M35</f>
        <v>799.1136972</v>
      </c>
      <c r="J60" s="20">
        <v>22</v>
      </c>
      <c r="K60" s="20"/>
      <c r="L60" s="25"/>
      <c r="M60" s="25"/>
    </row>
    <row r="61" spans="1:13" ht="12.75">
      <c r="A61" t="s">
        <v>70</v>
      </c>
      <c r="F61" s="5">
        <f>1*600*1.302</f>
        <v>781.2</v>
      </c>
      <c r="J61" s="20"/>
      <c r="K61" s="20"/>
      <c r="L61" s="30" t="s">
        <v>63</v>
      </c>
      <c r="M61" s="32">
        <f>SUM(M39:M60)</f>
        <v>324.1</v>
      </c>
    </row>
    <row r="62" spans="1:6" ht="12.75">
      <c r="A62" t="s">
        <v>21</v>
      </c>
      <c r="F62" s="11">
        <f>M61</f>
        <v>324.1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67" t="s">
        <v>130</v>
      </c>
      <c r="B65" s="67"/>
      <c r="C65" s="67"/>
      <c r="D65" s="67"/>
      <c r="E65" s="67"/>
      <c r="F65" s="68">
        <v>13433.7</v>
      </c>
    </row>
    <row r="66" spans="2:6" ht="12.75">
      <c r="B66">
        <v>4476.6</v>
      </c>
      <c r="C66" t="s">
        <v>13</v>
      </c>
      <c r="D66" s="11">
        <v>0.81</v>
      </c>
      <c r="E66" t="s">
        <v>14</v>
      </c>
      <c r="F66" s="11">
        <f>B66*D66</f>
        <v>3626.0460000000007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0" t="s">
        <v>83</v>
      </c>
      <c r="B68" s="50"/>
      <c r="C68" s="50"/>
      <c r="D68" s="61">
        <v>0</v>
      </c>
      <c r="E68" s="50"/>
      <c r="F68" s="61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82920.62234588352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0.49</v>
      </c>
      <c r="E71" t="s">
        <v>14</v>
      </c>
      <c r="F71" s="11">
        <f>B71*D71</f>
        <v>2193.534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2.86</v>
      </c>
      <c r="E74" t="s">
        <v>14</v>
      </c>
      <c r="F74" s="11">
        <f>B74*D74</f>
        <v>12803.076000000001</v>
      </c>
    </row>
    <row r="75" spans="1:6" ht="12.75">
      <c r="A75" s="4" t="s">
        <v>28</v>
      </c>
      <c r="F75" s="31">
        <f>F71+F74</f>
        <v>14996.61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5.44</v>
      </c>
      <c r="E78" t="s">
        <v>14</v>
      </c>
      <c r="F78" s="11">
        <f>B78*D78</f>
        <v>24352.704000000005</v>
      </c>
    </row>
    <row r="79" spans="1:6" ht="12.75">
      <c r="A79" s="4" t="s">
        <v>30</v>
      </c>
      <c r="F79" s="31">
        <f>SUM(F78)</f>
        <v>24352.704000000005</v>
      </c>
    </row>
    <row r="80" spans="1:6" ht="12.75">
      <c r="A80" s="62" t="s">
        <v>76</v>
      </c>
      <c r="B80" s="50"/>
      <c r="C80" s="50"/>
      <c r="D80" s="60">
        <v>0</v>
      </c>
      <c r="E80" s="50"/>
      <c r="F80" s="63">
        <f>D80*E33</f>
        <v>0</v>
      </c>
    </row>
    <row r="81" spans="1:6" ht="12.75">
      <c r="A81" s="1" t="s">
        <v>31</v>
      </c>
      <c r="B81" s="1"/>
      <c r="F81" s="31">
        <f>F52+F56+F69+F75+F79+F80</f>
        <v>164619.0403458835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9547.904340061243</v>
      </c>
      <c r="I82" s="7"/>
    </row>
    <row r="83" spans="1:9" ht="12.75">
      <c r="A83" s="1"/>
      <c r="B83" s="34" t="s">
        <v>127</v>
      </c>
      <c r="C83" s="34"/>
      <c r="D83" s="1"/>
      <c r="E83" s="56"/>
      <c r="F83" s="57">
        <f>3462.9+934</f>
        <v>4396.9</v>
      </c>
      <c r="I83" s="7"/>
    </row>
    <row r="84" spans="1:9" ht="12.75">
      <c r="A84" s="1"/>
      <c r="B84" s="34" t="s">
        <v>128</v>
      </c>
      <c r="C84" s="34"/>
      <c r="D84" s="1"/>
      <c r="E84" s="56"/>
      <c r="F84" s="58">
        <v>0</v>
      </c>
      <c r="I84" s="7"/>
    </row>
    <row r="85" spans="1:9" ht="12.75">
      <c r="A85" s="1"/>
      <c r="B85" s="34" t="s">
        <v>129</v>
      </c>
      <c r="C85" s="34"/>
      <c r="D85" s="1"/>
      <c r="E85" s="56"/>
      <c r="F85" s="57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178563.84468594473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136</v>
      </c>
    </row>
    <row r="88" spans="1:6" ht="12.75">
      <c r="A88" s="13"/>
      <c r="B88" s="37">
        <v>45536</v>
      </c>
      <c r="C88" s="38">
        <v>-57882</v>
      </c>
      <c r="D88" s="41">
        <f>F44</f>
        <v>144744.64</v>
      </c>
      <c r="E88" s="41">
        <f>F86</f>
        <v>178563.84468594473</v>
      </c>
      <c r="F88" s="42">
        <f>C88+D88-E88</f>
        <v>-91701.20468594471</v>
      </c>
    </row>
    <row r="90" spans="1:6" ht="13.5" thickBot="1">
      <c r="A90" t="s">
        <v>111</v>
      </c>
      <c r="C90" s="52" t="s">
        <v>135</v>
      </c>
      <c r="D90" s="8" t="s">
        <v>112</v>
      </c>
      <c r="E90" s="52">
        <v>45230</v>
      </c>
      <c r="F90" t="s">
        <v>113</v>
      </c>
    </row>
    <row r="91" spans="1:7" ht="13.5" thickBot="1">
      <c r="A91" t="s">
        <v>114</v>
      </c>
      <c r="F91" s="53">
        <f>E88</f>
        <v>178563.84468594473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2023-01-12T17:02:37Z</cp:lastPrinted>
  <dcterms:created xsi:type="dcterms:W3CDTF">2008-08-18T07:30:19Z</dcterms:created>
  <dcterms:modified xsi:type="dcterms:W3CDTF">2024-01-18T13:24:16Z</dcterms:modified>
  <cp:category/>
  <cp:version/>
  <cp:contentType/>
  <cp:contentStatus/>
</cp:coreProperties>
</file>