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<sst xmlns="http://schemas.openxmlformats.org/spreadsheetml/2006/main" count="167" uniqueCount="144">
  <si>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</si>
  <si>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</si>
  <si>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</si>
  <si>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</si>
  <si>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</si>
  <si>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</si>
  <si>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</si>
  <si>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</si>
  <si>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</si>
  <si>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</si>
  <si>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</si>
  <si>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</si>
  <si>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</si>
  <si>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</si>
  <si>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</si>
  <si>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</si>
  <si>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</si>
  <si>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</si>
  <si>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</si>
  <si>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</si>
  <si>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</si>
  <si>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</si>
  <si>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</si>
  <si>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</si>
  <si>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</si>
  <si>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</si>
  <si>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</si>
  <si>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</si>
  <si>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</si>
  <si>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</si>
  <si>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</si>
  <si>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</si>
  <si>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</si>
  <si>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</si>
  <si>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</si>
  <si>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</si>
  <si>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</si>
  <si>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</si>
  <si>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</si>
  <si>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</si>
  <si>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</si>
  <si>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</si>
  <si>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</si>
  <si>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</si>
  <si>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</si>
  <si>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</si>
  <si>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</si>
  <si>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</si>
  <si>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</si>
  <si>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</si>
  <si>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</si>
  <si>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</si>
  <si>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</si>
  <si>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</si>
  <si>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</si>
  <si>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</si>
  <si>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</si>
  <si>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</si>
  <si>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</si>
  <si>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</si>
  <si>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</si>
  <si>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</si>
  <si>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</si>
  <si>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</si>
  <si>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</si>
  <si>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</si>
  <si>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</si>
  <si>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</si>
  <si>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</si>
  <si>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</si>
  <si>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</si>
  <si>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</si>
  <si>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</si>
  <si>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</si>
  <si>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</si>
  <si>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</si>
  <si>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</si>
  <si>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</si>
  <si>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</si>
  <si>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</si>
  <si>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</si>
  <si>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</si>
  <si>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</si>
  <si>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</si>
  <si>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</si>
  <si>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</si>
  <si>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</si>
  <si>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</si>
  <si>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</si>
  <si>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</si>
  <si>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</si>
  <si>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</si>
  <si>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</si>
  <si>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</si>
  <si>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</si>
  <si>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</si>
  <si>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</si>
  <si>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</si>
  <si>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</si>
  <si>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</si>
  <si>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</si>
  <si>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</si>
  <si>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</si>
  <si>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</si>
  <si>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</si>
  <si>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</si>
  <si>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</si>
  <si>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</si>
  <si>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</si>
  <si>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</si>
  <si>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</si>
  <si>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</si>
  <si>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</si>
  <si>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</si>
  <si>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</si>
  <si>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</si>
  <si>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</si>
  <si>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</si>
  <si>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</si>
  <si>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</si>
  <si>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</si>
  <si>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</si>
  <si>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</si>
  <si>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</si>
  <si>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</si>
  <si>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</si>
  <si>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</si>
  <si>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</si>
  <si>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</si>
  <si>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</si>
  <si>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2023 г.</t>
  </si>
  <si>
    <t>1.2 Аренда (МТС, ЭР-Телеком)</t>
  </si>
  <si>
    <t>августа</t>
  </si>
  <si>
    <t>за   июль-август  2023 г.</t>
  </si>
  <si>
    <t>01.07.2023г.</t>
  </si>
  <si>
    <t>ост.на 01.09</t>
  </si>
  <si>
    <t>ремонт контейнерных баков</t>
  </si>
  <si>
    <t>материал для ремонта контейнерных баков</t>
  </si>
  <si>
    <t>завоз песка в песочницу, разгрузка</t>
  </si>
  <si>
    <t>песок речной</t>
  </si>
  <si>
    <t>0,5м3</t>
  </si>
  <si>
    <t>вскрытие, сборка, промывка болеров 3шт</t>
  </si>
  <si>
    <t>щетка</t>
  </si>
  <si>
    <t>3шт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</si>
</sst>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126</v>
      </c>
    </row>
    <row r="2" spans="3:11" ht="12.75">
      <c r="C2" s="1" t="s">
        <v>84</v>
      </c>
      <c r="D2" s="8">
        <v>7</v>
      </c>
      <c r="E2" s="62">
        <v>8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1208.9155932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1229.4056880000003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341.50158000000005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2779.8228612000003</v>
      </c>
    </row>
    <row r="21" spans="1:11" ht="12.75">
      <c r="A21" t="s">
        <v>125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136</v>
      </c>
      <c r="L24" s="47">
        <v>0.2</v>
      </c>
      <c r="M24" s="31">
        <f>L24*524.58*1.302*1.15</f>
        <v>157.0907268</v>
      </c>
    </row>
    <row r="25" spans="1:13" ht="12.75">
      <c r="A25" t="s">
        <v>105</v>
      </c>
      <c r="J25" s="20">
        <v>2</v>
      </c>
      <c r="K25" s="20" t="s">
        <v>138</v>
      </c>
      <c r="L25" s="47">
        <v>2.5</v>
      </c>
      <c r="M25" s="31">
        <f aca="true" t="shared" si="1" ref="M25:M35">L25*524.58*1.302*1.15</f>
        <v>1963.634085</v>
      </c>
    </row>
    <row r="26" spans="1:13" ht="12.75">
      <c r="A26" t="s">
        <v>106</v>
      </c>
      <c r="J26" s="20">
        <v>3</v>
      </c>
      <c r="K26" s="20" t="s">
        <v>141</v>
      </c>
      <c r="L26" s="47">
        <v>3.85</v>
      </c>
      <c r="M26" s="31">
        <f t="shared" si="1"/>
        <v>3023.9964909000005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6.550000000000001</v>
      </c>
      <c r="M36" s="32">
        <f>SUM(M24:M35)</f>
        <v>5144.7213027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117239</v>
      </c>
      <c r="J40" s="20">
        <v>1</v>
      </c>
      <c r="K40" s="20" t="s">
        <v>137</v>
      </c>
      <c r="L40" s="25"/>
      <c r="M40" s="47">
        <v>506</v>
      </c>
    </row>
    <row r="41" spans="1:13" ht="12.75">
      <c r="A41" t="s">
        <v>7</v>
      </c>
      <c r="F41" s="5">
        <v>83984.93</v>
      </c>
      <c r="J41" s="20">
        <v>2</v>
      </c>
      <c r="K41" s="20" t="s">
        <v>139</v>
      </c>
      <c r="L41" s="23" t="s">
        <v>140</v>
      </c>
      <c r="M41" s="23">
        <v>926</v>
      </c>
    </row>
    <row r="42" spans="2:13" ht="12.75">
      <c r="B42" t="s">
        <v>8</v>
      </c>
      <c r="F42" s="9">
        <f>F41/F40</f>
        <v>0.7163565878248705</v>
      </c>
      <c r="J42" s="20">
        <v>3</v>
      </c>
      <c r="K42" s="20" t="s">
        <v>142</v>
      </c>
      <c r="L42" s="23" t="s">
        <v>143</v>
      </c>
      <c r="M42" s="61">
        <f>3*433.33</f>
        <v>1299.99</v>
      </c>
    </row>
    <row r="43" spans="1:13" ht="12.75">
      <c r="A43" t="s">
        <v>131</v>
      </c>
      <c r="F43" s="11">
        <f>300+400</f>
        <v>700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84684.93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(12984+9169)*1.302</f>
        <v>28843.206000000002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(2450+2450)*1.302</f>
        <v>6379.8</v>
      </c>
      <c r="J50" s="20"/>
      <c r="K50" s="20"/>
      <c r="L50" s="34" t="s">
        <v>65</v>
      </c>
      <c r="M50" s="35">
        <f>SUM(M40:M49)</f>
        <v>2731.99</v>
      </c>
    </row>
    <row r="51" spans="1:6" ht="12.75">
      <c r="A51" s="55" t="s">
        <v>82</v>
      </c>
      <c r="B51" s="56"/>
      <c r="C51" s="56"/>
      <c r="D51" s="56"/>
      <c r="E51" s="57">
        <v>0</v>
      </c>
      <c r="F51" s="58">
        <f>E51*E33</f>
        <v>0</v>
      </c>
    </row>
    <row r="52" spans="1:6" ht="12.75">
      <c r="A52" s="10" t="s">
        <v>34</v>
      </c>
      <c r="D52" s="5"/>
      <c r="F52" s="33">
        <f>F49+F50+F51</f>
        <v>35223.006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1958853</v>
      </c>
      <c r="D58">
        <v>222433.7</v>
      </c>
      <c r="E58">
        <v>3169.4</v>
      </c>
      <c r="F58" s="36">
        <f>C58/D58*E58</f>
        <v>27911.187460353354</v>
      </c>
    </row>
    <row r="59" spans="1:6" ht="12.75">
      <c r="A59" t="s">
        <v>20</v>
      </c>
      <c r="F59" s="36">
        <f>M20</f>
        <v>2779.8228612000003</v>
      </c>
    </row>
    <row r="60" spans="1:6" ht="12.75">
      <c r="A60" t="s">
        <v>21</v>
      </c>
      <c r="F60" s="11">
        <f>M36</f>
        <v>5144.7213027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2731.99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1.2</v>
      </c>
      <c r="E65" t="s">
        <v>14</v>
      </c>
      <c r="F65" s="46">
        <f>B65*D65</f>
        <v>3343.3199999999997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0</v>
      </c>
      <c r="E67" s="56"/>
      <c r="F67" s="58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41911.041624253354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0.49</v>
      </c>
      <c r="E70" t="s">
        <v>14</v>
      </c>
      <c r="F70" s="46">
        <f>B70*D70</f>
        <v>1365.1889999999999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2.58</v>
      </c>
      <c r="E73" t="s">
        <v>14</v>
      </c>
      <c r="F73" s="11">
        <f>B73*D73</f>
        <v>7188.138</v>
      </c>
    </row>
    <row r="74" spans="1:6" ht="12.75">
      <c r="A74" s="10" t="s">
        <v>29</v>
      </c>
      <c r="F74" s="33">
        <f>F70+F73</f>
        <v>8553.327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5.68</v>
      </c>
      <c r="E77" t="s">
        <v>14</v>
      </c>
      <c r="F77" s="11">
        <f>B77*D77</f>
        <v>15825.047999999999</v>
      </c>
    </row>
    <row r="78" spans="1:6" ht="12.75">
      <c r="A78" s="10" t="s">
        <v>32</v>
      </c>
      <c r="F78" s="33">
        <f>SUM(F77)</f>
        <v>15825.047999999999</v>
      </c>
    </row>
    <row r="79" spans="1:6" ht="12.75">
      <c r="A79" s="59" t="s">
        <v>77</v>
      </c>
      <c r="B79" s="56"/>
      <c r="C79" s="56"/>
      <c r="D79" s="57">
        <v>0</v>
      </c>
      <c r="E79" s="56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101512.42262425335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5887.7205122066935</v>
      </c>
      <c r="I81" s="7"/>
    </row>
    <row r="82" spans="1:9" ht="12.75">
      <c r="A82" s="1"/>
      <c r="B82" s="37" t="s">
        <v>127</v>
      </c>
      <c r="C82" s="37"/>
      <c r="D82" s="52"/>
      <c r="E82" s="53"/>
      <c r="F82" s="54">
        <f>700.04+3194.95</f>
        <v>3894.99</v>
      </c>
      <c r="I82" s="7"/>
    </row>
    <row r="83" spans="1:9" ht="12.75">
      <c r="A83" s="1"/>
      <c r="B83" s="37" t="s">
        <v>128</v>
      </c>
      <c r="C83" s="37"/>
      <c r="D83" s="1"/>
      <c r="E83" s="53"/>
      <c r="F83" s="54">
        <f>1600.6+1025.36</f>
        <v>2625.96</v>
      </c>
      <c r="I83" s="7"/>
    </row>
    <row r="84" spans="1:9" ht="12.75">
      <c r="A84" s="1"/>
      <c r="B84" s="37" t="s">
        <v>129</v>
      </c>
      <c r="C84" s="37"/>
      <c r="D84" s="1"/>
      <c r="E84" s="53"/>
      <c r="F84" s="54">
        <f>5291.08+6000.19</f>
        <v>11291.27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125212.36313646006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135</v>
      </c>
    </row>
    <row r="87" spans="1:6" ht="12.75">
      <c r="A87" s="13"/>
      <c r="B87" s="40">
        <v>45108</v>
      </c>
      <c r="C87" s="41">
        <v>-194679</v>
      </c>
      <c r="D87" s="44">
        <f>F44</f>
        <v>84684.93</v>
      </c>
      <c r="E87" s="44">
        <f>F85</f>
        <v>125212.36313646006</v>
      </c>
      <c r="F87" s="45">
        <f>C87+D87-E87</f>
        <v>-235206.43313646008</v>
      </c>
    </row>
    <row r="89" spans="1:6" ht="13.5" thickBot="1">
      <c r="A89" t="s">
        <v>110</v>
      </c>
      <c r="C89" s="50" t="s">
        <v>134</v>
      </c>
      <c r="D89" s="8" t="s">
        <v>111</v>
      </c>
      <c r="E89" s="50">
        <v>45169</v>
      </c>
      <c r="F89" t="s">
        <v>112</v>
      </c>
    </row>
    <row r="90" spans="1:7" ht="13.5" thickBot="1">
      <c r="A90" t="s">
        <v>113</v>
      </c>
      <c r="F90" s="51">
        <f>E87</f>
        <v>125212.36313646006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2023-01-12T16:36:16Z</cp:lastPrinted>
  <dcterms:created xsi:type="dcterms:W3CDTF">2008-08-18T07:30:19Z</dcterms:created>
  <dcterms:modified xsi:type="dcterms:W3CDTF">2023-10-27T10:18:07Z</dcterms:modified>
  <cp:category/>
  <cp:version/>
  <cp:contentType/>
  <cp:contentStatus/>
</cp:coreProperties>
</file>