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<sst xmlns="http://schemas.openxmlformats.org/spreadsheetml/2006/main" count="163" uniqueCount="140">
  <si>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</si>
  <si>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</si>
  <si>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</si>
  <si>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</si>
  <si>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</si>
  <si>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</si>
  <si>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</si>
  <si>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</si>
  <si>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</si>
  <si>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</si>
  <si>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</si>
  <si>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</si>
  <si>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</si>
  <si>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</si>
  <si>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</si>
  <si>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</si>
  <si>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</si>
  <si>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</si>
  <si>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</si>
  <si>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</si>
  <si>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</si>
  <si>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</si>
  <si>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</si>
  <si>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</si>
  <si>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</si>
  <si>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</si>
  <si>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</si>
  <si>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</si>
  <si>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</si>
  <si>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</si>
  <si>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</si>
  <si>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</si>
  <si>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</si>
  <si>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</si>
  <si>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</si>
  <si>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</si>
  <si>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</si>
  <si>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</si>
  <si>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</si>
  <si>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</si>
  <si>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</si>
  <si>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</si>
  <si>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</si>
  <si>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</si>
  <si>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</si>
  <si>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</si>
  <si>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</si>
  <si>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</si>
  <si>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</si>
  <si>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</si>
  <si>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</si>
  <si>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</si>
  <si>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</si>
  <si>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</si>
  <si>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</si>
  <si>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</si>
  <si>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</si>
  <si>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</si>
  <si>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</si>
  <si>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</si>
  <si>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</si>
  <si>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</si>
  <si>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</si>
  <si>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</si>
  <si>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</si>
  <si>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</si>
  <si>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</si>
  <si>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</si>
  <si>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</si>
  <si>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</si>
  <si>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</si>
  <si>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</si>
  <si>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</si>
  <si>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</si>
  <si>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</si>
  <si>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</si>
  <si>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</si>
  <si>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</si>
  <si>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</si>
  <si>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</si>
  <si>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</si>
  <si>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</si>
  <si>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</si>
  <si>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</si>
  <si>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</si>
  <si>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</si>
  <si>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</si>
  <si>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</si>
  <si>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</si>
  <si>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</si>
  <si>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</si>
  <si>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</si>
  <si>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</si>
  <si>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</si>
  <si>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</si>
  <si>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</si>
  <si>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</si>
  <si>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</si>
  <si>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</si>
  <si>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</si>
  <si>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</si>
  <si>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</si>
  <si>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</si>
  <si>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</si>
  <si>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</si>
  <si>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</si>
  <si>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</si>
  <si>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</si>
  <si>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</si>
  <si>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</si>
  <si>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</si>
  <si>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</si>
  <si>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</si>
  <si>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</si>
  <si>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</si>
  <si>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</si>
  <si>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</si>
  <si>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</si>
  <si>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</si>
  <si>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</si>
  <si>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</si>
  <si>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</si>
  <si>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</si>
  <si>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</si>
  <si>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</si>
  <si>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</si>
  <si>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</si>
  <si>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</si>
  <si>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</si>
  <si>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</si>
  <si>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</si>
  <si>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</si>
  <si>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</si>
  <si>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</si>
  <si>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</si>
  <si>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ТТК)</t>
  </si>
  <si>
    <t>смена ламп (3шт) п-д 5</t>
  </si>
  <si>
    <t>лампа</t>
  </si>
  <si>
    <t>3шт</t>
  </si>
  <si>
    <t>смена ламп (3шт)  п-д 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</si>
</sst>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M43" sqref="M43: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</v>
      </c>
      <c r="E2" s="57">
        <v>2</v>
      </c>
      <c r="K2" s="5" t="s">
        <v>132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130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4">
        <f t="shared" si="0"/>
        <v>2554.4318184000003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4">
        <f t="shared" si="0"/>
        <v>2554.4318184000003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4">
        <f t="shared" si="0"/>
        <v>8537.5395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22.73</v>
      </c>
      <c r="M20" s="33">
        <f>SUM(M6:M19)</f>
        <v>15524.661826800002</v>
      </c>
    </row>
    <row r="21" spans="1:11" ht="12.75">
      <c r="A21" t="s">
        <v>125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44">
        <v>0.21</v>
      </c>
      <c r="M24" s="44">
        <f aca="true" t="shared" si="1" ref="M24:M38">L24*524.58*1.302</f>
        <v>143.4306636</v>
      </c>
    </row>
    <row r="25" spans="1:13" ht="12.75">
      <c r="A25" t="s">
        <v>105</v>
      </c>
      <c r="J25" s="20">
        <v>2</v>
      </c>
      <c r="K25" s="20" t="s">
        <v>139</v>
      </c>
      <c r="L25" s="44">
        <v>0.21</v>
      </c>
      <c r="M25" s="44">
        <f t="shared" si="1"/>
        <v>143.4306636</v>
      </c>
    </row>
    <row r="26" spans="1:13" ht="12.75">
      <c r="A26" t="s">
        <v>106</v>
      </c>
      <c r="J26" s="20">
        <v>3</v>
      </c>
      <c r="K26" s="20"/>
      <c r="L26" s="44"/>
      <c r="M26" s="44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44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4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4">
        <f t="shared" si="1"/>
        <v>0</v>
      </c>
    </row>
    <row r="30" spans="10:13" ht="12.75">
      <c r="J30" s="20">
        <v>7</v>
      </c>
      <c r="K30" s="20"/>
      <c r="L30" s="25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44"/>
      <c r="M32" s="44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44">
        <f t="shared" si="1"/>
        <v>0</v>
      </c>
    </row>
    <row r="37" spans="10:13" ht="12.75">
      <c r="J37" s="20">
        <v>14</v>
      </c>
      <c r="K37" s="20"/>
      <c r="L37" s="25"/>
      <c r="M37" s="44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4">
        <f t="shared" si="1"/>
        <v>0</v>
      </c>
    </row>
    <row r="39" spans="10:13" ht="12.75">
      <c r="J39" s="20"/>
      <c r="K39" s="30" t="s">
        <v>56</v>
      </c>
      <c r="L39" s="28">
        <f>SUM(L24:L38)</f>
        <v>0.42</v>
      </c>
      <c r="M39" s="33">
        <f>SUM(M24:M38)</f>
        <v>286.8613272</v>
      </c>
    </row>
    <row r="40" spans="1:11" ht="12.75">
      <c r="A40" s="2" t="s">
        <v>6</v>
      </c>
      <c r="F40" s="11">
        <v>119158.68</v>
      </c>
      <c r="K40" s="1" t="s">
        <v>60</v>
      </c>
    </row>
    <row r="41" spans="1:13" ht="12.75">
      <c r="A41" t="s">
        <v>7</v>
      </c>
      <c r="F41" s="5">
        <v>103172.95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0.8658450227881007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135</v>
      </c>
      <c r="F43" s="5">
        <f>400+300+400</f>
        <v>1100</v>
      </c>
      <c r="J43" s="20">
        <v>1</v>
      </c>
      <c r="K43" s="20" t="s">
        <v>137</v>
      </c>
      <c r="L43" s="25" t="s">
        <v>138</v>
      </c>
      <c r="M43" s="25">
        <f>3*18.3</f>
        <v>54.900000000000006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104272.95</v>
      </c>
      <c r="J44" s="20">
        <v>2</v>
      </c>
      <c r="K44" s="20" t="s">
        <v>137</v>
      </c>
      <c r="L44" s="25" t="s">
        <v>138</v>
      </c>
      <c r="M44" s="25">
        <f>3*18.3</f>
        <v>54.900000000000006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(6715+7100)*1.302</f>
        <v>17987.13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(2863+3050)*1.302</f>
        <v>7698.726000000001</v>
      </c>
      <c r="J50" s="20">
        <v>8</v>
      </c>
      <c r="K50" s="20"/>
      <c r="L50" s="25"/>
      <c r="M50" s="25"/>
    </row>
    <row r="51" spans="1:13" ht="12.75">
      <c r="A51" s="54" t="s">
        <v>82</v>
      </c>
      <c r="B51" s="51"/>
      <c r="C51" s="51"/>
      <c r="D51" s="51"/>
      <c r="E51" s="53">
        <v>0</v>
      </c>
      <c r="F51" s="52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25685.856</v>
      </c>
      <c r="J52" s="20">
        <v>10</v>
      </c>
      <c r="K52" s="20"/>
      <c r="L52" s="25"/>
      <c r="M52" s="44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44"/>
    </row>
    <row r="57" spans="1:13" ht="12.75">
      <c r="A57" s="4" t="s">
        <v>17</v>
      </c>
      <c r="B57" s="4"/>
      <c r="J57" s="20">
        <v>15</v>
      </c>
      <c r="K57" s="20"/>
      <c r="L57" s="25"/>
      <c r="M57" s="44"/>
    </row>
    <row r="58" spans="1:13" ht="12.75">
      <c r="A58" t="s">
        <v>18</v>
      </c>
      <c r="C58" s="45">
        <v>1885089</v>
      </c>
      <c r="D58">
        <v>222535.4</v>
      </c>
      <c r="E58">
        <v>3422.5</v>
      </c>
      <c r="F58" s="34">
        <f>C58/D58*E58</f>
        <v>28991.868720661972</v>
      </c>
      <c r="J58" s="20">
        <v>16</v>
      </c>
      <c r="K58" s="20"/>
      <c r="L58" s="25"/>
      <c r="M58" s="25"/>
    </row>
    <row r="59" spans="1:13" ht="12.75">
      <c r="A59" t="s">
        <v>19</v>
      </c>
      <c r="F59" s="34">
        <f>M20</f>
        <v>15524.661826800002</v>
      </c>
      <c r="J59" s="20">
        <v>17</v>
      </c>
      <c r="K59" s="20"/>
      <c r="L59" s="25"/>
      <c r="M59" s="44"/>
    </row>
    <row r="60" spans="1:13" ht="12.75">
      <c r="A60" t="s">
        <v>20</v>
      </c>
      <c r="F60" s="11">
        <f>M39</f>
        <v>286.8613272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1*600*1.302</f>
        <v>781.2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109.80000000000001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0.52</v>
      </c>
      <c r="E65" t="s">
        <v>14</v>
      </c>
      <c r="F65" s="5">
        <f>B65*D65</f>
        <v>1779.7</v>
      </c>
      <c r="J65" s="20">
        <v>23</v>
      </c>
      <c r="K65" s="20"/>
      <c r="L65" s="25"/>
      <c r="M65" s="25"/>
    </row>
    <row r="66" spans="1:13" s="45" customFormat="1" ht="12.75">
      <c r="A66" s="51" t="s">
        <v>129</v>
      </c>
      <c r="B66" s="51"/>
      <c r="C66" s="51"/>
      <c r="D66" s="52"/>
      <c r="E66" s="51"/>
      <c r="F66" s="53">
        <v>0</v>
      </c>
      <c r="J66" s="20"/>
      <c r="K66" s="20"/>
      <c r="L66" s="31" t="s">
        <v>63</v>
      </c>
      <c r="M66" s="28">
        <f>SUM(M43:M65)</f>
        <v>109.80000000000001</v>
      </c>
    </row>
    <row r="67" spans="1:6" ht="12.75">
      <c r="A67" s="51" t="s">
        <v>83</v>
      </c>
      <c r="B67" s="51"/>
      <c r="C67" s="51"/>
      <c r="D67" s="52">
        <v>0</v>
      </c>
      <c r="E67" s="51"/>
      <c r="F67" s="53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47474.09187466197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0.49</v>
      </c>
      <c r="E70" t="s">
        <v>14</v>
      </c>
      <c r="F70" s="11">
        <f>B70*D70</f>
        <v>1677.0249999999999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2.67</v>
      </c>
      <c r="E73" t="s">
        <v>14</v>
      </c>
      <c r="F73" s="11">
        <f>B73*D73</f>
        <v>9138.074999999999</v>
      </c>
    </row>
    <row r="74" spans="1:13" ht="12.75">
      <c r="A74" s="4" t="s">
        <v>27</v>
      </c>
      <c r="F74" s="32">
        <f>F70+F73</f>
        <v>10815.099999999999</v>
      </c>
      <c r="J74" s="45"/>
      <c r="K74" s="45"/>
      <c r="L74" s="45"/>
      <c r="M74" s="45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5.43</v>
      </c>
      <c r="E77" t="s">
        <v>14</v>
      </c>
      <c r="F77" s="5">
        <f>B77*D77</f>
        <v>18584.175</v>
      </c>
    </row>
    <row r="78" spans="1:6" ht="12.75">
      <c r="A78" s="4" t="s">
        <v>30</v>
      </c>
      <c r="F78" s="32">
        <f>SUM(F77)</f>
        <v>18584.175</v>
      </c>
    </row>
    <row r="79" spans="1:6" ht="12.75">
      <c r="A79" s="55" t="s">
        <v>77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31</v>
      </c>
      <c r="B80" s="1"/>
      <c r="F80" s="32">
        <f>F52+F56+F68+F74+F78+F79</f>
        <v>102559.22287466198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5948.434926730394</v>
      </c>
      <c r="I81" s="7"/>
    </row>
    <row r="82" spans="1:9" ht="12.75">
      <c r="A82" s="1"/>
      <c r="B82" s="35" t="s">
        <v>126</v>
      </c>
      <c r="C82" s="35"/>
      <c r="D82" s="1"/>
      <c r="E82" s="49"/>
      <c r="F82" s="50">
        <f>9574.62+0</f>
        <v>9574.62</v>
      </c>
      <c r="I82" s="7"/>
    </row>
    <row r="83" spans="1:9" ht="12.75">
      <c r="A83" s="1"/>
      <c r="B83" s="35" t="s">
        <v>127</v>
      </c>
      <c r="C83" s="35"/>
      <c r="D83" s="1"/>
      <c r="E83" s="49"/>
      <c r="F83" s="50">
        <f>629.88+688.17</f>
        <v>1318.05</v>
      </c>
      <c r="I83" s="7"/>
    </row>
    <row r="84" spans="1:9" ht="12.75">
      <c r="A84" s="1"/>
      <c r="B84" s="35" t="s">
        <v>128</v>
      </c>
      <c r="C84" s="35"/>
      <c r="D84" s="1"/>
      <c r="E84" s="49"/>
      <c r="F84" s="50">
        <f>2809.78+3054.64</f>
        <v>5864.42</v>
      </c>
      <c r="I84" s="7"/>
    </row>
    <row r="85" spans="1:6" ht="15">
      <c r="A85" s="12" t="s">
        <v>33</v>
      </c>
      <c r="B85" s="12"/>
      <c r="C85" s="12"/>
      <c r="D85" s="12"/>
      <c r="E85" s="12"/>
      <c r="F85" s="41">
        <f>F80+F81+F82+F83+F84</f>
        <v>125264.74780139237</v>
      </c>
    </row>
    <row r="86" spans="2:6" ht="12.75">
      <c r="B86" s="36" t="s">
        <v>65</v>
      </c>
      <c r="C86" s="37" t="s">
        <v>66</v>
      </c>
      <c r="D86" s="22" t="s">
        <v>67</v>
      </c>
      <c r="E86" s="22" t="s">
        <v>68</v>
      </c>
      <c r="F86" s="40" t="s">
        <v>134</v>
      </c>
    </row>
    <row r="87" spans="1:6" ht="12.75">
      <c r="A87" s="13"/>
      <c r="B87" s="38">
        <v>44927</v>
      </c>
      <c r="C87" s="39">
        <v>-135120</v>
      </c>
      <c r="D87" s="42">
        <f>F44</f>
        <v>104272.95</v>
      </c>
      <c r="E87" s="42">
        <f>F85</f>
        <v>125264.74780139237</v>
      </c>
      <c r="F87" s="43">
        <f>C87+D87-E87</f>
        <v>-156111.7978013924</v>
      </c>
    </row>
    <row r="89" spans="1:6" ht="13.5" thickBot="1">
      <c r="A89" t="s">
        <v>110</v>
      </c>
      <c r="C89" s="47" t="s">
        <v>133</v>
      </c>
      <c r="D89" s="8" t="s">
        <v>111</v>
      </c>
      <c r="E89" s="47">
        <v>44985</v>
      </c>
      <c r="F89" t="s">
        <v>112</v>
      </c>
    </row>
    <row r="90" spans="1:7" ht="13.5" thickBot="1">
      <c r="A90" t="s">
        <v>113</v>
      </c>
      <c r="F90" s="48">
        <f>E87</f>
        <v>125264.74780139237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2023-01-12T16:42:15Z</cp:lastPrinted>
  <dcterms:created xsi:type="dcterms:W3CDTF">2008-08-18T07:30:19Z</dcterms:created>
  <dcterms:modified xsi:type="dcterms:W3CDTF">2023-05-17T08:07:59Z</dcterms:modified>
  <cp:category/>
  <cp:version/>
  <cp:contentType/>
  <cp:contentStatus/>
</cp:coreProperties>
</file>