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<sst xmlns="http://schemas.openxmlformats.org/spreadsheetml/2006/main" count="160" uniqueCount="137">
  <si>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</si>
  <si>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</si>
  <si>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</si>
  <si>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</si>
  <si>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</si>
  <si>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</si>
  <si>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</si>
  <si>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</si>
  <si>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</si>
  <si>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</si>
  <si>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</si>
  <si>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</si>
  <si>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</si>
  <si>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</si>
  <si>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</si>
  <si>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</si>
  <si>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</si>
  <si>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</si>
  <si>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</si>
  <si>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</si>
  <si>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</si>
  <si>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</si>
  <si>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</si>
  <si>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</si>
  <si>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</si>
  <si>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</si>
  <si>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</si>
  <si>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</si>
  <si>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</si>
  <si>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</si>
  <si>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</si>
  <si>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</si>
  <si>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</si>
  <si>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</si>
  <si>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</si>
  <si>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</si>
  <si>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</si>
  <si>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</si>
  <si>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</si>
  <si>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</si>
  <si>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</si>
  <si>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</si>
  <si>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</si>
  <si>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</si>
  <si>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</si>
  <si>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</si>
  <si>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</si>
  <si>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</si>
  <si>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</si>
  <si>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</si>
  <si>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</si>
  <si>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</si>
  <si>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</si>
  <si>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</si>
  <si>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</si>
  <si>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</si>
  <si>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</si>
  <si>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</si>
  <si>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</si>
  <si>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</si>
  <si>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</si>
  <si>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</si>
  <si>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</si>
  <si>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</si>
  <si>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</si>
  <si>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</si>
  <si>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</si>
  <si>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</si>
  <si>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</si>
  <si>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</si>
  <si>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</si>
  <si>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</si>
  <si>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</si>
  <si>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</si>
  <si>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</si>
  <si>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</si>
  <si>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</si>
  <si>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</si>
  <si>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</si>
  <si>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</si>
  <si>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</si>
  <si>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</si>
  <si>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</si>
  <si>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</si>
  <si>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</si>
  <si>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</si>
  <si>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</si>
  <si>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</si>
  <si>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</si>
  <si>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</si>
  <si>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</si>
  <si>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</si>
  <si>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</si>
  <si>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</si>
  <si>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</si>
  <si>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</si>
  <si>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</si>
  <si>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</si>
  <si>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</si>
  <si>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</si>
  <si>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</si>
  <si>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</si>
  <si>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</si>
  <si>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</si>
  <si>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</si>
  <si>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</si>
  <si>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</si>
  <si>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</si>
  <si>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</si>
  <si>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</si>
  <si>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</si>
  <si>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</si>
  <si>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</si>
  <si>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</si>
  <si>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</si>
  <si>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</si>
  <si>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</si>
  <si>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</si>
  <si>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</si>
  <si>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</si>
  <si>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</si>
  <si>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</si>
  <si>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</si>
  <si>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</si>
  <si>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</si>
  <si>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</si>
  <si>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</si>
  <si>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</si>
  <si>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</si>
  <si>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</si>
  <si>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</si>
  <si>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</si>
  <si>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(Видикон)</t>
  </si>
  <si>
    <t>апреля</t>
  </si>
  <si>
    <t>за   март-апрель  2023 г.</t>
  </si>
  <si>
    <t>01.03.2023г.</t>
  </si>
  <si>
    <t>ост.на 01.05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</si>
</sst>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F83" sqref="F83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87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3</v>
      </c>
      <c r="E1" s="60">
        <v>4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2.49</v>
      </c>
      <c r="M6" s="46">
        <f>L6*524.58*1.302</f>
        <v>1700.6778684000003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L7*524.58*1.302</f>
        <v>0</v>
      </c>
    </row>
    <row r="8" spans="1:13" ht="12.75">
      <c r="A8" t="s">
        <v>91</v>
      </c>
      <c r="J8" s="15"/>
      <c r="K8" s="15" t="s">
        <v>44</v>
      </c>
      <c r="L8" s="21"/>
      <c r="M8" s="46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5.62</v>
      </c>
      <c r="M11" s="46">
        <f t="shared" si="0"/>
        <v>3838.4777592000005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2.8</v>
      </c>
      <c r="M13" s="46">
        <f t="shared" si="0"/>
        <v>1912.4088480000003</v>
      </c>
    </row>
    <row r="14" spans="1:13" ht="12.75">
      <c r="A14" t="s">
        <v>97</v>
      </c>
      <c r="J14" s="20">
        <v>5</v>
      </c>
      <c r="K14" s="19" t="s">
        <v>49</v>
      </c>
      <c r="L14" s="25">
        <v>5.4</v>
      </c>
      <c r="M14" s="46">
        <f t="shared" si="0"/>
        <v>3688.217064000001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6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6">
        <f t="shared" si="0"/>
        <v>737.6434128000001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6">
        <f t="shared" si="0"/>
        <v>341.50158000000005</v>
      </c>
    </row>
    <row r="20" spans="1:13" ht="12.75">
      <c r="A20" t="s">
        <v>127</v>
      </c>
      <c r="J20" s="20"/>
      <c r="K20" s="27" t="s">
        <v>57</v>
      </c>
      <c r="L20" s="28">
        <f>SUM(L6:L19)</f>
        <v>17.89</v>
      </c>
      <c r="M20" s="33">
        <f>SUM(M6:M19)</f>
        <v>12218.926532400003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25"/>
      <c r="M24" s="32">
        <f>L24*524.58*1.302</f>
        <v>0</v>
      </c>
    </row>
    <row r="25" spans="1:13" ht="12.75">
      <c r="A25" t="s">
        <v>107</v>
      </c>
      <c r="J25" s="20">
        <v>2</v>
      </c>
      <c r="K25" s="20"/>
      <c r="L25" s="46"/>
      <c r="M25" s="32">
        <f aca="true" t="shared" si="1" ref="M25:M38">L25*524.58*1.302</f>
        <v>0</v>
      </c>
    </row>
    <row r="26" spans="1:13" ht="12.75">
      <c r="A26" t="s">
        <v>108</v>
      </c>
      <c r="J26" s="20">
        <v>3</v>
      </c>
      <c r="K26" s="20"/>
      <c r="L26" s="46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2">
        <f t="shared" si="1"/>
        <v>0</v>
      </c>
    </row>
    <row r="37" spans="10:13" ht="12.75">
      <c r="J37" s="20">
        <v>14</v>
      </c>
      <c r="K37" s="20"/>
      <c r="L37" s="25"/>
      <c r="M37" s="32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2">
        <f t="shared" si="1"/>
        <v>0</v>
      </c>
    </row>
    <row r="39" spans="10:13" ht="12.75">
      <c r="J39" s="20"/>
      <c r="K39" s="29" t="s">
        <v>57</v>
      </c>
      <c r="L39" s="28">
        <f>SUM(L24:L38)</f>
        <v>0</v>
      </c>
      <c r="M39" s="33">
        <f>SUM(M24:M38)</f>
        <v>0</v>
      </c>
    </row>
    <row r="40" spans="1:11" ht="12.75">
      <c r="A40" s="2" t="s">
        <v>6</v>
      </c>
      <c r="F40" s="11">
        <v>64757.66</v>
      </c>
      <c r="K40" s="1" t="s">
        <v>61</v>
      </c>
    </row>
    <row r="41" spans="1:13" ht="12.75">
      <c r="A41" t="s">
        <v>7</v>
      </c>
      <c r="F41" s="5">
        <v>62926.29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0.9717196390357526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132</v>
      </c>
      <c r="F43" s="5">
        <f>114.13</f>
        <v>114.13</v>
      </c>
      <c r="J43" s="20">
        <v>1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63040.42</v>
      </c>
      <c r="J44" s="20">
        <v>2</v>
      </c>
      <c r="K44" s="20"/>
      <c r="L44" s="25"/>
      <c r="M44" s="25"/>
    </row>
    <row r="45" spans="10:13" ht="12.75">
      <c r="J45" s="20">
        <v>3</v>
      </c>
      <c r="K45" s="20"/>
      <c r="L45" s="46"/>
      <c r="M45" s="32"/>
    </row>
    <row r="46" spans="2:13" ht="12.75">
      <c r="B46" s="1" t="s">
        <v>10</v>
      </c>
      <c r="C46" s="1"/>
      <c r="J46" s="20">
        <v>4</v>
      </c>
      <c r="K46" s="20"/>
      <c r="L46" s="46"/>
      <c r="M46" s="32"/>
    </row>
    <row r="47" spans="10:13" ht="12.75">
      <c r="J47" s="20">
        <v>5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/>
      <c r="L48" s="25"/>
      <c r="M48" s="25"/>
    </row>
    <row r="49" spans="1:13" ht="12.75">
      <c r="A49" t="s">
        <v>12</v>
      </c>
      <c r="F49" s="11">
        <f>(5400+6400)*1.302</f>
        <v>15363.6</v>
      </c>
      <c r="J49" s="20">
        <v>7</v>
      </c>
      <c r="K49" s="20"/>
      <c r="L49" s="25"/>
      <c r="M49" s="25"/>
    </row>
    <row r="50" spans="1:13" ht="12.75">
      <c r="A50" s="6" t="s">
        <v>15</v>
      </c>
      <c r="F50" s="11">
        <f>(1700+1700)*1.302</f>
        <v>4426.8</v>
      </c>
      <c r="J50" s="20">
        <v>8</v>
      </c>
      <c r="K50" s="20"/>
      <c r="L50" s="25"/>
      <c r="M50" s="25"/>
    </row>
    <row r="51" spans="1:13" ht="12.75">
      <c r="A51" s="54" t="s">
        <v>83</v>
      </c>
      <c r="B51" s="55"/>
      <c r="C51" s="55"/>
      <c r="D51" s="55"/>
      <c r="E51" s="56">
        <v>0</v>
      </c>
      <c r="F51" s="57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1">
        <f>F49+F50+F51</f>
        <v>19790.4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5">
        <v>0</v>
      </c>
      <c r="E54" s="13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0.6</v>
      </c>
      <c r="E55" t="s">
        <v>14</v>
      </c>
      <c r="F55" s="5">
        <f>B55*D55</f>
        <v>421.37999999999994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421.37999999999994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>
        <v>15</v>
      </c>
      <c r="K57" s="20"/>
      <c r="L57" s="25"/>
      <c r="M57" s="25"/>
    </row>
    <row r="58" spans="1:13" ht="12.75">
      <c r="A58" t="s">
        <v>19</v>
      </c>
      <c r="C58" s="47">
        <v>1960902</v>
      </c>
      <c r="D58">
        <v>222433.7</v>
      </c>
      <c r="E58">
        <v>2003.5</v>
      </c>
      <c r="F58" s="34">
        <f>C58/D58*E58</f>
        <v>17662.193979599313</v>
      </c>
      <c r="J58" s="20">
        <v>16</v>
      </c>
      <c r="K58" s="20"/>
      <c r="L58" s="25"/>
      <c r="M58" s="25"/>
    </row>
    <row r="59" spans="1:13" ht="12.75">
      <c r="A59" t="s">
        <v>20</v>
      </c>
      <c r="F59" s="34">
        <f>M20</f>
        <v>12218.926532400003</v>
      </c>
      <c r="J59" s="20"/>
      <c r="K59" s="20"/>
      <c r="L59" s="30" t="s">
        <v>64</v>
      </c>
      <c r="M59" s="33">
        <f>SUM(M43:M58)</f>
        <v>0</v>
      </c>
    </row>
    <row r="60" spans="1:6" ht="12.75">
      <c r="A60" t="s">
        <v>21</v>
      </c>
      <c r="F60" s="11">
        <f>M39</f>
        <v>0</v>
      </c>
    </row>
    <row r="61" spans="1:6" ht="12.75">
      <c r="A61" t="s">
        <v>71</v>
      </c>
      <c r="F61" s="5">
        <f>0*600*1.302</f>
        <v>0</v>
      </c>
    </row>
    <row r="62" spans="1:6" ht="12.75">
      <c r="A62" t="s">
        <v>22</v>
      </c>
      <c r="F62" s="11">
        <f>M59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0.8</v>
      </c>
      <c r="E65" t="s">
        <v>14</v>
      </c>
      <c r="F65" s="11">
        <f>B65*D65</f>
        <v>1602.8000000000002</v>
      </c>
    </row>
    <row r="66" spans="1:6" ht="12.75">
      <c r="A66" s="55" t="s">
        <v>75</v>
      </c>
      <c r="B66" s="55"/>
      <c r="C66" s="55"/>
      <c r="D66" s="57"/>
      <c r="E66" s="55"/>
      <c r="F66" s="57">
        <v>0</v>
      </c>
    </row>
    <row r="67" spans="1:6" ht="12.75">
      <c r="A67" s="55" t="s">
        <v>84</v>
      </c>
      <c r="B67" s="55"/>
      <c r="C67" s="55"/>
      <c r="D67" s="57">
        <v>0</v>
      </c>
      <c r="E67" s="55"/>
      <c r="F67" s="57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31483.920511999317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0.49</v>
      </c>
      <c r="E70" t="s">
        <v>14</v>
      </c>
      <c r="F70" s="11">
        <f>B70*D70</f>
        <v>981.715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2.98</v>
      </c>
      <c r="E73" t="s">
        <v>14</v>
      </c>
      <c r="F73" s="11">
        <f>B73*D73</f>
        <v>5970.43</v>
      </c>
    </row>
    <row r="74" spans="1:6" ht="12.75">
      <c r="A74" s="4" t="s">
        <v>29</v>
      </c>
      <c r="F74" s="31">
        <f>F70+F73</f>
        <v>6952.145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5.82</v>
      </c>
      <c r="E77" t="s">
        <v>14</v>
      </c>
      <c r="F77" s="11">
        <f>B77*D77</f>
        <v>11660.37</v>
      </c>
    </row>
    <row r="78" spans="1:6" ht="12.75">
      <c r="A78" s="4" t="s">
        <v>31</v>
      </c>
      <c r="F78" s="31">
        <f>SUM(F77)</f>
        <v>11660.37</v>
      </c>
    </row>
    <row r="79" spans="1:6" ht="12.75">
      <c r="A79" s="58" t="s">
        <v>78</v>
      </c>
      <c r="B79" s="55"/>
      <c r="C79" s="55"/>
      <c r="D79" s="56">
        <v>0</v>
      </c>
      <c r="E79" s="55"/>
      <c r="F79" s="59">
        <f>D79*E33</f>
        <v>0</v>
      </c>
    </row>
    <row r="80" spans="1:6" ht="12.75">
      <c r="A80" s="1" t="s">
        <v>32</v>
      </c>
      <c r="B80" s="1"/>
      <c r="F80" s="31">
        <f>F52+F56+F68+F74+F78+F79</f>
        <v>70308.21551199931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4077.87649969596</v>
      </c>
      <c r="I81" s="7"/>
    </row>
    <row r="82" spans="1:9" ht="12.75">
      <c r="A82" s="1"/>
      <c r="B82" s="35" t="s">
        <v>128</v>
      </c>
      <c r="C82" s="35"/>
      <c r="D82" s="1"/>
      <c r="E82" s="52"/>
      <c r="F82" s="53">
        <f>1035.96+1035.96</f>
        <v>2071.92</v>
      </c>
      <c r="I82" s="7"/>
    </row>
    <row r="83" spans="1:9" ht="12.75">
      <c r="A83" s="1"/>
      <c r="B83" s="35" t="s">
        <v>129</v>
      </c>
      <c r="C83" s="35"/>
      <c r="D83" s="1"/>
      <c r="E83" s="52"/>
      <c r="F83" s="53">
        <f>128.7+128.7</f>
        <v>257.4</v>
      </c>
      <c r="I83" s="7"/>
    </row>
    <row r="84" spans="1:9" ht="12.75">
      <c r="A84" s="1"/>
      <c r="B84" s="35" t="s">
        <v>130</v>
      </c>
      <c r="C84" s="35"/>
      <c r="D84" s="1"/>
      <c r="E84" s="52"/>
      <c r="F84" s="53">
        <f>763.66+763.66</f>
        <v>1527.32</v>
      </c>
      <c r="I84" s="7"/>
    </row>
    <row r="85" spans="1:6" ht="13.5">
      <c r="A85" s="12" t="s">
        <v>34</v>
      </c>
      <c r="B85" s="12"/>
      <c r="C85" s="44"/>
      <c r="D85" s="12"/>
      <c r="E85" s="12"/>
      <c r="F85" s="41">
        <f>F80+F81+F82+F83+F84</f>
        <v>78242.73201169528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136</v>
      </c>
    </row>
    <row r="87" spans="1:6" ht="12.75">
      <c r="A87" s="13"/>
      <c r="B87" s="38">
        <v>44986</v>
      </c>
      <c r="C87" s="39">
        <v>-1097729</v>
      </c>
      <c r="D87" s="42">
        <f>F44</f>
        <v>63040.42</v>
      </c>
      <c r="E87" s="42">
        <f>F85</f>
        <v>78242.73201169528</v>
      </c>
      <c r="F87" s="43">
        <f>C87+D87-E87</f>
        <v>-1112931.3120116952</v>
      </c>
    </row>
    <row r="89" spans="1:6" ht="13.5" thickBot="1">
      <c r="A89" t="s">
        <v>112</v>
      </c>
      <c r="C89" s="49" t="s">
        <v>135</v>
      </c>
      <c r="D89" s="8" t="s">
        <v>113</v>
      </c>
      <c r="E89" s="49">
        <v>45015</v>
      </c>
      <c r="F89" t="s">
        <v>114</v>
      </c>
    </row>
    <row r="90" spans="1:7" ht="13.5" thickBot="1">
      <c r="A90" t="s">
        <v>115</v>
      </c>
      <c r="F90" s="50">
        <f>E87</f>
        <v>78242.73201169528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2023-06-18T05:54:59Z</cp:lastPrinted>
  <dcterms:created xsi:type="dcterms:W3CDTF">2008-08-18T07:30:19Z</dcterms:created>
  <dcterms:modified xsi:type="dcterms:W3CDTF">2023-06-18T05:55:02Z</dcterms:modified>
  <cp:category/>
  <cp:version/>
  <cp:contentType/>
  <cp:contentStatus/>
</cp:coreProperties>
</file>