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<sst xmlns="http://schemas.openxmlformats.org/spreadsheetml/2006/main" count="162" uniqueCount="139">
  <si>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</si>
  <si>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</si>
  <si>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</si>
  <si>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</si>
  <si>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</si>
  <si>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</si>
  <si>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</si>
  <si>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</si>
  <si>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</si>
  <si>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</si>
  <si>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</si>
  <si>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</si>
  <si>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</si>
  <si>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</si>
  <si>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</si>
  <si>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</si>
  <si>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</si>
  <si>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</si>
  <si>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</si>
  <si>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</si>
  <si>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</si>
  <si>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</si>
  <si>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</si>
  <si>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</si>
  <si>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</si>
  <si>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</si>
  <si>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</si>
  <si>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</si>
  <si>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</si>
  <si>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</si>
  <si>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</si>
  <si>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</si>
  <si>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</si>
  <si>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</si>
  <si>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</si>
  <si>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</si>
  <si>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</si>
  <si>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</si>
  <si>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</si>
  <si>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</si>
  <si>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</si>
  <si>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</si>
  <si>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</si>
  <si>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</si>
  <si>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</si>
  <si>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</si>
  <si>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</si>
  <si>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</si>
  <si>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</si>
  <si>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</si>
  <si>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</si>
  <si>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</si>
  <si>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</si>
  <si>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</si>
  <si>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</si>
  <si>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</si>
  <si>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</si>
  <si>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</si>
  <si>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</si>
  <si>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</si>
  <si>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</si>
  <si>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</si>
  <si>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</si>
  <si>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</si>
  <si>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</si>
  <si>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</si>
  <si>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</si>
  <si>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</si>
  <si>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</si>
  <si>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</si>
  <si>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</si>
  <si>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</si>
  <si>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</si>
  <si>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</si>
  <si>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</si>
  <si>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</si>
  <si>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</si>
  <si>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</si>
  <si>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</si>
  <si>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</si>
  <si>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</si>
  <si>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</si>
  <si>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</si>
  <si>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</si>
  <si>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</si>
  <si>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</si>
  <si>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</si>
  <si>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</si>
  <si>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</si>
  <si>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</si>
  <si>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</si>
  <si>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</si>
  <si>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</si>
  <si>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</si>
  <si>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</si>
  <si>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</si>
  <si>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</si>
  <si>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</si>
  <si>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</si>
  <si>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</si>
  <si>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</si>
  <si>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</si>
  <si>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</si>
  <si>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</si>
  <si>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</si>
  <si>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</si>
  <si>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</si>
  <si>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</si>
  <si>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</si>
  <si>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</si>
  <si>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</si>
  <si>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</si>
  <si>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</si>
  <si>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</si>
  <si>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</si>
  <si>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</si>
  <si>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</si>
  <si>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</si>
  <si>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</si>
  <si>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</si>
  <si>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</si>
  <si>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</si>
  <si>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</si>
  <si>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</si>
  <si>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</si>
  <si>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</si>
  <si>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</si>
  <si>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</si>
  <si>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</si>
  <si>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</si>
  <si>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</si>
  <si>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</si>
  <si>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</si>
  <si>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августа</t>
  </si>
  <si>
    <t>за   июль-август  2023 г.</t>
  </si>
  <si>
    <t>01.07.2023г.</t>
  </si>
  <si>
    <t>ост.на 01.09</t>
  </si>
  <si>
    <t>материал для конт.площадки</t>
  </si>
  <si>
    <t>устройство конт. площадки для крупногабаритного мусора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</si>
</sst>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9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24" sqref="K24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39">
        <v>7</v>
      </c>
      <c r="E2" s="59">
        <v>8</v>
      </c>
      <c r="K2" s="5" t="s">
        <v>134</v>
      </c>
    </row>
    <row r="3" spans="1:13" ht="12.75">
      <c r="A3" t="s">
        <v>87</v>
      </c>
      <c r="J3" s="13" t="s">
        <v>37</v>
      </c>
      <c r="K3" s="50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39">
        <v>31</v>
      </c>
      <c r="F5" s="39" t="s">
        <v>133</v>
      </c>
      <c r="G5" s="39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7">
        <f>L6*524.58*1.302</f>
        <v>0</v>
      </c>
    </row>
    <row r="7" spans="2:13" ht="12.75">
      <c r="B7" t="s">
        <v>90</v>
      </c>
      <c r="C7" s="1" t="s">
        <v>91</v>
      </c>
      <c r="D7" s="39" t="s">
        <v>127</v>
      </c>
      <c r="J7" s="13">
        <v>2</v>
      </c>
      <c r="K7" s="13" t="s">
        <v>45</v>
      </c>
      <c r="L7" s="13"/>
      <c r="M7" s="47">
        <f aca="true" t="shared" si="0" ref="M7:M19">L7*524.58*1.302</f>
        <v>0</v>
      </c>
    </row>
    <row r="8" spans="10:13" ht="12.75">
      <c r="J8" s="14"/>
      <c r="K8" s="14" t="s">
        <v>46</v>
      </c>
      <c r="L8" s="20"/>
      <c r="M8" s="47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7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7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7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7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7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7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7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7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7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7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7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1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0" t="s">
        <v>138</v>
      </c>
      <c r="L24" s="22">
        <v>3</v>
      </c>
      <c r="M24" s="47">
        <f aca="true" t="shared" si="1" ref="M24:M33">L24*524.58*1.302</f>
        <v>2049.00948</v>
      </c>
    </row>
    <row r="25" spans="1:13" ht="12.75">
      <c r="A25" t="s">
        <v>107</v>
      </c>
      <c r="J25" s="22">
        <v>2</v>
      </c>
      <c r="K25" s="40"/>
      <c r="L25" s="22"/>
      <c r="M25" s="47">
        <f t="shared" si="1"/>
        <v>0</v>
      </c>
    </row>
    <row r="26" spans="1:13" ht="12.75">
      <c r="A26" t="s">
        <v>108</v>
      </c>
      <c r="J26" s="22">
        <v>3</v>
      </c>
      <c r="K26" s="40"/>
      <c r="L26" s="22"/>
      <c r="M26" s="47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2">
        <v>4</v>
      </c>
      <c r="K27" s="40"/>
      <c r="L27" s="22"/>
      <c r="M27" s="47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0"/>
      <c r="L28" s="22"/>
      <c r="M28" s="47">
        <f t="shared" si="1"/>
        <v>0</v>
      </c>
    </row>
    <row r="29" spans="1:13" ht="12.75">
      <c r="A29" t="s">
        <v>111</v>
      </c>
      <c r="B29" s="1"/>
      <c r="C29" s="39"/>
      <c r="D29" s="39"/>
      <c r="J29" s="22">
        <v>6</v>
      </c>
      <c r="K29" s="40"/>
      <c r="L29" s="22"/>
      <c r="M29" s="47">
        <f t="shared" si="1"/>
        <v>0</v>
      </c>
    </row>
    <row r="30" spans="10:13" ht="12.75">
      <c r="J30" s="22"/>
      <c r="K30" s="40"/>
      <c r="L30" s="22"/>
      <c r="M30" s="47">
        <f t="shared" si="1"/>
        <v>0</v>
      </c>
    </row>
    <row r="31" spans="2:13" ht="12.75">
      <c r="B31" t="s">
        <v>0</v>
      </c>
      <c r="J31" s="22"/>
      <c r="K31" s="40"/>
      <c r="L31" s="22"/>
      <c r="M31" s="47">
        <f t="shared" si="1"/>
        <v>0</v>
      </c>
    </row>
    <row r="32" spans="10:13" ht="12.75">
      <c r="J32" s="22"/>
      <c r="K32" s="40"/>
      <c r="L32" s="22"/>
      <c r="M32" s="47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1"/>
      <c r="L33" s="24"/>
      <c r="M33" s="47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1">
        <f>SUM(M24:M33)</f>
        <v>2049.00948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0" t="s">
        <v>137</v>
      </c>
      <c r="L38" s="22"/>
      <c r="M38" s="22">
        <v>4034</v>
      </c>
    </row>
    <row r="39" spans="10:13" ht="12.75">
      <c r="J39" s="22">
        <v>2</v>
      </c>
      <c r="K39" s="40"/>
      <c r="L39" s="22"/>
      <c r="M39" s="22"/>
    </row>
    <row r="40" spans="1:13" ht="12.75">
      <c r="A40" s="2" t="s">
        <v>6</v>
      </c>
      <c r="F40" s="10">
        <v>12429.84</v>
      </c>
      <c r="J40" s="22">
        <v>3</v>
      </c>
      <c r="K40" s="40"/>
      <c r="L40" s="22"/>
      <c r="M40" s="22"/>
    </row>
    <row r="41" spans="1:13" ht="12.75">
      <c r="A41" t="s">
        <v>7</v>
      </c>
      <c r="F41" s="5">
        <v>9300.29</v>
      </c>
      <c r="J41" s="22">
        <v>4</v>
      </c>
      <c r="K41" s="40"/>
      <c r="L41" s="22"/>
      <c r="M41" s="22"/>
    </row>
    <row r="42" spans="2:13" ht="12.75">
      <c r="B42" t="s">
        <v>8</v>
      </c>
      <c r="F42" s="8">
        <f>F41/F40</f>
        <v>0.7482228250725673</v>
      </c>
      <c r="J42" s="22">
        <v>5</v>
      </c>
      <c r="K42" s="40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0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9300.29</v>
      </c>
      <c r="J44" s="22">
        <v>7</v>
      </c>
      <c r="K44" s="40"/>
      <c r="L44" s="22"/>
      <c r="M44" s="22"/>
    </row>
    <row r="45" spans="10:13" ht="12.75">
      <c r="J45" s="22">
        <v>8</v>
      </c>
      <c r="K45" s="40"/>
      <c r="L45" s="22"/>
      <c r="M45" s="22"/>
    </row>
    <row r="46" spans="2:13" ht="12.75">
      <c r="B46" s="1" t="s">
        <v>11</v>
      </c>
      <c r="C46" s="1"/>
      <c r="J46" s="22">
        <v>9</v>
      </c>
      <c r="K46" s="40"/>
      <c r="L46" s="22"/>
      <c r="M46" s="22"/>
    </row>
    <row r="47" spans="10:13" ht="12.75">
      <c r="J47" s="22">
        <v>10</v>
      </c>
      <c r="K47" s="40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0"/>
      <c r="L48" s="22"/>
      <c r="M48" s="22"/>
    </row>
    <row r="49" spans="1:13" ht="12.75">
      <c r="A49" t="s">
        <v>13</v>
      </c>
      <c r="F49" s="10">
        <f>(E33*3.8)*2</f>
        <v>2993.64</v>
      </c>
      <c r="J49" s="19"/>
      <c r="K49" s="41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1">
        <f>SUM(M38:M49)</f>
        <v>4034</v>
      </c>
    </row>
    <row r="51" spans="1:6" ht="12.75">
      <c r="A51" s="55" t="s">
        <v>84</v>
      </c>
      <c r="B51" s="53"/>
      <c r="C51" s="53"/>
      <c r="D51" s="53"/>
      <c r="E51" s="56">
        <v>0</v>
      </c>
      <c r="F51" s="54">
        <f>E51*E33</f>
        <v>0</v>
      </c>
    </row>
    <row r="52" spans="1:6" ht="12.75">
      <c r="A52" s="4" t="s">
        <v>35</v>
      </c>
      <c r="F52" s="30">
        <f>F49+F50+F51</f>
        <v>2993.64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1958853</v>
      </c>
      <c r="D58">
        <v>222433.7</v>
      </c>
      <c r="E58">
        <v>393.9</v>
      </c>
      <c r="F58" s="32">
        <f>C58/D58*E58</f>
        <v>3468.863740970905</v>
      </c>
    </row>
    <row r="59" spans="1:6" ht="12.75">
      <c r="A59" t="s">
        <v>21</v>
      </c>
      <c r="F59" s="32">
        <f>M20</f>
        <v>0</v>
      </c>
    </row>
    <row r="60" spans="1:6" ht="12.75">
      <c r="A60" t="s">
        <v>22</v>
      </c>
      <c r="F60" s="10">
        <f>M34</f>
        <v>2049.00948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4034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1.2</v>
      </c>
      <c r="E65" t="s">
        <v>15</v>
      </c>
      <c r="F65" s="10">
        <f>B65*D65</f>
        <v>472.67999999999995</v>
      </c>
    </row>
    <row r="66" spans="1:6" ht="12.75">
      <c r="A66" s="53" t="s">
        <v>76</v>
      </c>
      <c r="B66" s="53"/>
      <c r="C66" s="53"/>
      <c r="D66" s="54"/>
      <c r="E66" s="53"/>
      <c r="F66" s="54">
        <v>0</v>
      </c>
    </row>
    <row r="67" spans="1:6" ht="12.75">
      <c r="A67" s="53" t="s">
        <v>85</v>
      </c>
      <c r="B67" s="53"/>
      <c r="C67" s="53"/>
      <c r="D67" s="54">
        <v>0</v>
      </c>
      <c r="E67" s="53"/>
      <c r="F67" s="54">
        <f>D67*E33</f>
        <v>0</v>
      </c>
    </row>
    <row r="68" spans="1:6" ht="12.75">
      <c r="A68" s="4" t="s">
        <v>26</v>
      </c>
      <c r="B68" s="9"/>
      <c r="C68" s="9"/>
      <c r="F68" s="30">
        <f>SUM(F58:F67)</f>
        <v>10024.553220970905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0.49</v>
      </c>
      <c r="E70" t="s">
        <v>15</v>
      </c>
      <c r="F70" s="10">
        <f>B70*D70</f>
        <v>193.011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2.58</v>
      </c>
      <c r="E73" t="s">
        <v>15</v>
      </c>
      <c r="F73" s="10">
        <f>B73*D73</f>
        <v>1016.262</v>
      </c>
    </row>
    <row r="74" spans="1:6" ht="12.75">
      <c r="A74" s="4" t="s">
        <v>30</v>
      </c>
      <c r="F74" s="30">
        <f>F70+F73</f>
        <v>1209.273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5.68</v>
      </c>
      <c r="E77" t="s">
        <v>15</v>
      </c>
      <c r="F77" s="10">
        <f>B77*D77</f>
        <v>2237.352</v>
      </c>
    </row>
    <row r="78" spans="1:6" ht="12.75">
      <c r="A78" s="4" t="s">
        <v>33</v>
      </c>
      <c r="F78" s="30">
        <f>SUM(F77)</f>
        <v>2237.352</v>
      </c>
    </row>
    <row r="79" spans="1:6" ht="12.75">
      <c r="A79" s="57" t="s">
        <v>79</v>
      </c>
      <c r="B79" s="53"/>
      <c r="C79" s="53"/>
      <c r="D79" s="56">
        <v>0</v>
      </c>
      <c r="E79" s="53"/>
      <c r="F79" s="58">
        <f>D79*E33</f>
        <v>0</v>
      </c>
    </row>
    <row r="80" spans="1:6" ht="12.75">
      <c r="A80" s="1" t="s">
        <v>34</v>
      </c>
      <c r="B80" s="1"/>
      <c r="F80" s="30">
        <f>F52+F56+F68+F74+F78+F79</f>
        <v>16464.818220970905</v>
      </c>
    </row>
    <row r="81" spans="1:9" ht="12.75">
      <c r="A81" s="1" t="s">
        <v>77</v>
      </c>
      <c r="B81" s="33"/>
      <c r="C81" s="33">
        <v>0.058</v>
      </c>
      <c r="D81" s="1"/>
      <c r="E81" s="1"/>
      <c r="F81" s="30">
        <f>F80*5.8%</f>
        <v>954.9594568163125</v>
      </c>
      <c r="I81" s="7"/>
    </row>
    <row r="82" spans="1:9" ht="12.75">
      <c r="A82" s="1"/>
      <c r="B82" s="33" t="s">
        <v>129</v>
      </c>
      <c r="C82" s="33"/>
      <c r="D82" s="1"/>
      <c r="E82" s="51"/>
      <c r="F82" s="52">
        <f>203.7+203.7</f>
        <v>407.4</v>
      </c>
      <c r="I82" s="7"/>
    </row>
    <row r="83" spans="1:9" ht="12.75">
      <c r="A83" s="1"/>
      <c r="B83" s="33" t="s">
        <v>130</v>
      </c>
      <c r="C83" s="33"/>
      <c r="D83" s="1"/>
      <c r="E83" s="51"/>
      <c r="F83" s="52">
        <f>2*165.95</f>
        <v>331.9</v>
      </c>
      <c r="I83" s="7"/>
    </row>
    <row r="84" spans="1:9" ht="12.75">
      <c r="A84" s="1"/>
      <c r="B84" s="33" t="s">
        <v>131</v>
      </c>
      <c r="C84" s="33"/>
      <c r="D84" s="1"/>
      <c r="E84" s="51"/>
      <c r="F84" s="52">
        <v>0</v>
      </c>
      <c r="I84" s="7"/>
    </row>
    <row r="85" spans="1:6" ht="15">
      <c r="A85" s="11" t="s">
        <v>36</v>
      </c>
      <c r="B85" s="11"/>
      <c r="C85" s="44"/>
      <c r="D85" s="11"/>
      <c r="E85" s="11"/>
      <c r="F85" s="42">
        <f>F80+F81+F82+F83+F84</f>
        <v>18159.07767778722</v>
      </c>
    </row>
    <row r="86" spans="2:6" ht="13.5" thickBot="1">
      <c r="B86" s="34" t="s">
        <v>69</v>
      </c>
      <c r="C86" s="35" t="s">
        <v>70</v>
      </c>
      <c r="D86" s="21" t="s">
        <v>71</v>
      </c>
      <c r="E86" s="21" t="s">
        <v>72</v>
      </c>
      <c r="F86" s="38" t="s">
        <v>136</v>
      </c>
    </row>
    <row r="87" spans="1:6" ht="13.5" thickBot="1">
      <c r="A87" s="12"/>
      <c r="B87" s="36">
        <v>45108</v>
      </c>
      <c r="C87" s="37">
        <v>-218442</v>
      </c>
      <c r="D87" s="43">
        <f>F44</f>
        <v>9300.29</v>
      </c>
      <c r="E87" s="45">
        <f>F85</f>
        <v>18159.07767778722</v>
      </c>
      <c r="F87" s="46">
        <f>C87+D87-E87</f>
        <v>-227300.78767778722</v>
      </c>
    </row>
    <row r="89" spans="1:6" ht="13.5" thickBot="1">
      <c r="A89" t="s">
        <v>112</v>
      </c>
      <c r="C89" s="49" t="s">
        <v>135</v>
      </c>
      <c r="D89" s="39" t="s">
        <v>113</v>
      </c>
      <c r="E89" s="49">
        <v>45169</v>
      </c>
      <c r="F89" t="s">
        <v>114</v>
      </c>
    </row>
    <row r="90" spans="1:7" ht="13.5" thickBot="1">
      <c r="A90" t="s">
        <v>115</v>
      </c>
      <c r="F90" s="46">
        <f>E87</f>
        <v>18159.07767778722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2023-11-29T12:00:03Z</cp:lastPrinted>
  <dcterms:created xsi:type="dcterms:W3CDTF">2008-08-18T07:30:19Z</dcterms:created>
  <dcterms:modified xsi:type="dcterms:W3CDTF">2023-11-29T12:00:21Z</dcterms:modified>
  <cp:category/>
  <cp:version/>
  <cp:contentType/>
  <cp:contentStatus/>
</cp:coreProperties>
</file>