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<sst xmlns="http://schemas.openxmlformats.org/spreadsheetml/2006/main" count="177" uniqueCount="150">
  <si>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</si>
  <si>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</si>
  <si>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</si>
  <si>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</si>
  <si>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</si>
  <si>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</si>
  <si>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</si>
  <si>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</si>
  <si>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</si>
  <si>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</si>
  <si>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</si>
  <si>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</si>
  <si>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</si>
  <si>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</si>
  <si>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</si>
  <si>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</si>
  <si>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</si>
  <si>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</si>
  <si>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</si>
  <si>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</si>
  <si>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</si>
  <si>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</si>
  <si>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</si>
  <si>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</si>
  <si>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</si>
  <si>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</si>
  <si>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</si>
  <si>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</si>
  <si>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</si>
  <si>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</si>
  <si>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</si>
  <si>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</si>
  <si>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</si>
  <si>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</si>
  <si>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</si>
  <si>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</si>
  <si>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</si>
  <si>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</si>
  <si>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</si>
  <si>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</si>
  <si>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</si>
  <si>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</si>
  <si>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</si>
  <si>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</si>
  <si>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</si>
  <si>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</si>
  <si>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</si>
  <si>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</si>
  <si>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</si>
  <si>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</si>
  <si>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</si>
  <si>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</si>
  <si>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</si>
  <si>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</si>
  <si>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</si>
  <si>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</si>
  <si>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</si>
  <si>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</si>
  <si>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</si>
  <si>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</si>
  <si>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</si>
  <si>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</si>
  <si>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</si>
  <si>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</si>
  <si>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</si>
  <si>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</si>
  <si>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</si>
  <si>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</si>
  <si>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</si>
  <si>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</si>
  <si>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</si>
  <si>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</si>
  <si>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</si>
  <si>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</si>
  <si>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</si>
  <si>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</si>
  <si>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</si>
  <si>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</si>
  <si>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</si>
  <si>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</si>
  <si>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</si>
  <si>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</si>
  <si>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</si>
  <si>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</si>
  <si>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</si>
  <si>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</si>
  <si>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</si>
  <si>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</si>
  <si>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</si>
  <si>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</si>
  <si>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</si>
  <si>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</si>
  <si>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</si>
  <si>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</si>
  <si>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</si>
  <si>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</si>
  <si>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</si>
  <si>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</si>
  <si>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</si>
  <si>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</si>
  <si>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</si>
  <si>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</si>
  <si>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</si>
  <si>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</si>
  <si>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</si>
  <si>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</si>
  <si>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</si>
  <si>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</si>
  <si>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</si>
  <si>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</si>
  <si>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</si>
  <si>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</si>
  <si>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</si>
  <si>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</si>
  <si>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</si>
  <si>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</si>
  <si>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</si>
  <si>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</si>
  <si>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</si>
  <si>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</si>
  <si>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</si>
  <si>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</si>
  <si>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</si>
  <si>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</si>
  <si>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</si>
  <si>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</si>
  <si>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</si>
  <si>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</si>
  <si>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</si>
  <si>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3.  Материалы, спецодежда и инвентарь</t>
  </si>
  <si>
    <t>2023 г.</t>
  </si>
  <si>
    <r>
      <t>1.2 Аренда</t>
    </r>
    <r>
      <rPr>
        <sz val="8"/>
        <rFont val="Arial Cyr"/>
        <family val="0"/>
      </rPr>
      <t xml:space="preserve"> (Ростелеком, ИП"Фролова",МТС, ТТК, Видикон)</t>
    </r>
  </si>
  <si>
    <t>июня</t>
  </si>
  <si>
    <t>за   май-июнь  2023 г.</t>
  </si>
  <si>
    <t>01.05.2023г.</t>
  </si>
  <si>
    <t>ост.на 01.07</t>
  </si>
  <si>
    <t>смена труб д 110 пвх (1мп)</t>
  </si>
  <si>
    <t>устр-во заглушки (1шт)</t>
  </si>
  <si>
    <t>труба д 110</t>
  </si>
  <si>
    <t>1мп</t>
  </si>
  <si>
    <t>патрубок 110</t>
  </si>
  <si>
    <t>1шт</t>
  </si>
  <si>
    <t>трапер</t>
  </si>
  <si>
    <t>тройник</t>
  </si>
  <si>
    <t>манжета</t>
  </si>
  <si>
    <t>заглушка</t>
  </si>
  <si>
    <t>окраска малых форм, бордюров</t>
  </si>
  <si>
    <t>краска для малых форм, бордюров, кисти</t>
  </si>
  <si>
    <t>Промывка, опрессовка системы отопления</t>
  </si>
  <si>
    <t>Демонтаж.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</si>
</sst>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K27" sqref="K27:L28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1.87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83</v>
      </c>
      <c r="D1" s="8">
        <v>5</v>
      </c>
      <c r="E1" s="58">
        <v>6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132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2.5</v>
      </c>
      <c r="M6" s="43">
        <f>L6*524.58*1.302</f>
        <v>1707.5079</v>
      </c>
    </row>
    <row r="7" spans="10:13" ht="12.75">
      <c r="J7" s="14">
        <v>2</v>
      </c>
      <c r="K7" s="14" t="s">
        <v>44</v>
      </c>
      <c r="L7" s="14"/>
      <c r="M7" s="43">
        <f aca="true" t="shared" si="0" ref="M7:M19">L7*524.58*1.302</f>
        <v>0</v>
      </c>
    </row>
    <row r="8" spans="1:13" ht="12.75">
      <c r="A8" t="s">
        <v>89</v>
      </c>
      <c r="J8" s="15"/>
      <c r="K8" s="15" t="s">
        <v>45</v>
      </c>
      <c r="L8" s="21"/>
      <c r="M8" s="43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3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3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7.8</v>
      </c>
      <c r="M14" s="43">
        <f t="shared" si="0"/>
        <v>5327.424648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3">
        <f t="shared" si="0"/>
        <v>0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3">
        <f t="shared" si="0"/>
        <v>922.0542660000002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3">
        <f t="shared" si="0"/>
        <v>341.50158000000005</v>
      </c>
    </row>
    <row r="20" spans="1:13" ht="12.75">
      <c r="A20" t="s">
        <v>125</v>
      </c>
      <c r="J20" s="20"/>
      <c r="K20" s="27" t="s">
        <v>58</v>
      </c>
      <c r="L20" s="28">
        <f>SUM(L6:L19)</f>
        <v>12.15</v>
      </c>
      <c r="M20" s="32">
        <f>SUM(M6:M19)</f>
        <v>8298.488394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3">
        <f>1.469</f>
        <v>1.469</v>
      </c>
      <c r="M24" s="43">
        <f aca="true" t="shared" si="1" ref="M24:M43">L24*524.58*1.302</f>
        <v>1003.3316420400002</v>
      </c>
    </row>
    <row r="25" spans="1:13" ht="12.75">
      <c r="A25" t="s">
        <v>105</v>
      </c>
      <c r="J25" s="20">
        <v>2</v>
      </c>
      <c r="K25" s="20" t="s">
        <v>137</v>
      </c>
      <c r="L25" s="43">
        <v>1.12</v>
      </c>
      <c r="M25" s="43">
        <f t="shared" si="1"/>
        <v>764.9635392000001</v>
      </c>
    </row>
    <row r="26" spans="1:13" ht="12.75">
      <c r="A26" t="s">
        <v>106</v>
      </c>
      <c r="J26" s="20">
        <v>3</v>
      </c>
      <c r="K26" s="20" t="s">
        <v>146</v>
      </c>
      <c r="L26" s="43">
        <v>2</v>
      </c>
      <c r="M26" s="43">
        <f t="shared" si="1"/>
        <v>1366.0063200000002</v>
      </c>
    </row>
    <row r="27" spans="1:13" ht="12.75">
      <c r="A27" s="45" t="s">
        <v>107</v>
      </c>
      <c r="B27" s="45"/>
      <c r="C27" s="45"/>
      <c r="D27" s="45"/>
      <c r="E27" s="45"/>
      <c r="F27" s="45"/>
      <c r="G27" s="45"/>
      <c r="J27" s="20">
        <v>4</v>
      </c>
      <c r="K27" s="20" t="s">
        <v>148</v>
      </c>
      <c r="L27" s="43">
        <v>89.55</v>
      </c>
      <c r="M27" s="43">
        <f t="shared" si="1"/>
        <v>61162.932978000004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149</v>
      </c>
      <c r="L28" s="25">
        <v>3.12</v>
      </c>
      <c r="M28" s="43">
        <f t="shared" si="1"/>
        <v>2130.9698592000004</v>
      </c>
    </row>
    <row r="29" spans="10:13" ht="12.75">
      <c r="J29" s="20">
        <v>6</v>
      </c>
      <c r="K29" s="20"/>
      <c r="L29" s="25"/>
      <c r="M29" s="43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43">
        <f t="shared" si="1"/>
        <v>0</v>
      </c>
    </row>
    <row r="31" spans="10:13" ht="12.75">
      <c r="J31" s="20">
        <v>8</v>
      </c>
      <c r="K31" s="20"/>
      <c r="L31" s="25"/>
      <c r="M31" s="43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43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43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43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43">
        <f t="shared" si="1"/>
        <v>0</v>
      </c>
    </row>
    <row r="36" spans="10:13" ht="12.75">
      <c r="J36" s="20">
        <v>13</v>
      </c>
      <c r="K36" s="20"/>
      <c r="L36" s="25"/>
      <c r="M36" s="4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43">
        <f t="shared" si="1"/>
        <v>0</v>
      </c>
    </row>
    <row r="38" spans="10:13" ht="12.75">
      <c r="J38" s="20">
        <v>15</v>
      </c>
      <c r="K38" s="20"/>
      <c r="L38" s="25"/>
      <c r="M38" s="43">
        <f t="shared" si="1"/>
        <v>0</v>
      </c>
    </row>
    <row r="39" spans="1:13" ht="12.75">
      <c r="A39" s="2" t="s">
        <v>6</v>
      </c>
      <c r="F39" s="11">
        <v>97343.28</v>
      </c>
      <c r="J39" s="20">
        <v>16</v>
      </c>
      <c r="K39" s="20"/>
      <c r="L39" s="25"/>
      <c r="M39" s="43">
        <f t="shared" si="1"/>
        <v>0</v>
      </c>
    </row>
    <row r="40" spans="1:13" ht="12.75">
      <c r="A40" t="s">
        <v>7</v>
      </c>
      <c r="F40" s="5">
        <v>101393.2</v>
      </c>
      <c r="J40" s="20">
        <v>17</v>
      </c>
      <c r="K40" s="20"/>
      <c r="L40" s="25"/>
      <c r="M40" s="43">
        <f t="shared" si="1"/>
        <v>0</v>
      </c>
    </row>
    <row r="41" spans="2:13" ht="12.75">
      <c r="B41" t="s">
        <v>8</v>
      </c>
      <c r="F41" s="9">
        <f>F40/F39</f>
        <v>1.04160451548376</v>
      </c>
      <c r="J41" s="20">
        <v>18</v>
      </c>
      <c r="K41" s="20"/>
      <c r="L41" s="25"/>
      <c r="M41" s="43">
        <f t="shared" si="1"/>
        <v>0</v>
      </c>
    </row>
    <row r="42" spans="1:13" ht="12.75">
      <c r="A42" t="s">
        <v>131</v>
      </c>
      <c r="F42" s="11">
        <f>400+(40.9*17.21)+300+400+114.13</f>
        <v>1918.0190000000002</v>
      </c>
      <c r="J42" s="20">
        <v>19</v>
      </c>
      <c r="K42" s="20"/>
      <c r="L42" s="25"/>
      <c r="M42" s="43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103311.219</v>
      </c>
      <c r="J43" s="20">
        <v>20</v>
      </c>
      <c r="K43" s="20"/>
      <c r="L43" s="25"/>
      <c r="M43" s="43">
        <f t="shared" si="1"/>
        <v>0</v>
      </c>
    </row>
    <row r="44" spans="10:13" ht="12.75">
      <c r="J44" s="20"/>
      <c r="K44" s="29" t="s">
        <v>58</v>
      </c>
      <c r="L44" s="28">
        <f>SUM(L24:L43)</f>
        <v>97.259</v>
      </c>
      <c r="M44" s="32">
        <f>SUM(M24:M43)</f>
        <v>66428.20433844</v>
      </c>
    </row>
    <row r="45" spans="2:11" ht="12.75">
      <c r="B45" s="1" t="s">
        <v>10</v>
      </c>
      <c r="C45" s="1"/>
      <c r="K45" s="1" t="s">
        <v>62</v>
      </c>
    </row>
    <row r="46" spans="10:13" ht="12.75">
      <c r="J46" s="22" t="s">
        <v>36</v>
      </c>
      <c r="K46" s="22"/>
      <c r="L46" s="22" t="s">
        <v>63</v>
      </c>
      <c r="M46" s="22" t="s">
        <v>42</v>
      </c>
    </row>
    <row r="47" spans="1:13" ht="12.75">
      <c r="A47" s="4" t="s">
        <v>11</v>
      </c>
      <c r="B47" s="4"/>
      <c r="C47" s="4"/>
      <c r="D47" s="4"/>
      <c r="E47" s="4"/>
      <c r="F47" s="4"/>
      <c r="J47" s="23" t="s">
        <v>37</v>
      </c>
      <c r="K47" s="23" t="s">
        <v>38</v>
      </c>
      <c r="L47" s="23"/>
      <c r="M47" s="23" t="s">
        <v>64</v>
      </c>
    </row>
    <row r="48" spans="1:13" ht="12.75">
      <c r="A48" t="s">
        <v>12</v>
      </c>
      <c r="F48" s="11">
        <f>(7100+8600)*1.302</f>
        <v>20441.4</v>
      </c>
      <c r="J48" s="20">
        <v>1</v>
      </c>
      <c r="K48" s="20" t="s">
        <v>138</v>
      </c>
      <c r="L48" s="25" t="s">
        <v>139</v>
      </c>
      <c r="M48" s="43">
        <v>470.05</v>
      </c>
    </row>
    <row r="49" spans="1:13" ht="12.75">
      <c r="A49" s="6" t="s">
        <v>15</v>
      </c>
      <c r="F49" s="11">
        <f>(2600+2650)*1.302</f>
        <v>6835.5</v>
      </c>
      <c r="J49" s="20">
        <v>2</v>
      </c>
      <c r="K49" s="20" t="s">
        <v>140</v>
      </c>
      <c r="L49" s="25" t="s">
        <v>141</v>
      </c>
      <c r="M49" s="25">
        <v>176</v>
      </c>
    </row>
    <row r="50" spans="1:13" ht="12.75">
      <c r="A50" s="51" t="s">
        <v>129</v>
      </c>
      <c r="B50" s="52"/>
      <c r="C50" s="52"/>
      <c r="D50" s="52"/>
      <c r="E50" s="53">
        <v>0</v>
      </c>
      <c r="F50" s="53">
        <f>E50*E32</f>
        <v>0</v>
      </c>
      <c r="J50" s="20">
        <v>3</v>
      </c>
      <c r="K50" s="20" t="s">
        <v>142</v>
      </c>
      <c r="L50" s="25" t="s">
        <v>141</v>
      </c>
      <c r="M50" s="25">
        <v>95.75</v>
      </c>
    </row>
    <row r="51" spans="1:13" ht="12.75">
      <c r="A51" s="54" t="s">
        <v>34</v>
      </c>
      <c r="B51" s="52"/>
      <c r="C51" s="52"/>
      <c r="D51" s="52"/>
      <c r="E51" s="52"/>
      <c r="F51" s="55">
        <f>F48+F49+F50</f>
        <v>27276.9</v>
      </c>
      <c r="J51" s="20">
        <v>4</v>
      </c>
      <c r="K51" s="20" t="s">
        <v>143</v>
      </c>
      <c r="L51" s="25" t="s">
        <v>141</v>
      </c>
      <c r="M51" s="25">
        <v>135.31</v>
      </c>
    </row>
    <row r="52" spans="1:13" ht="12.75">
      <c r="A52" s="4" t="s">
        <v>16</v>
      </c>
      <c r="J52" s="20">
        <v>5</v>
      </c>
      <c r="K52" s="20" t="s">
        <v>144</v>
      </c>
      <c r="L52" s="25" t="s">
        <v>141</v>
      </c>
      <c r="M52" s="25">
        <v>68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6</v>
      </c>
      <c r="K53" s="20" t="s">
        <v>145</v>
      </c>
      <c r="L53" s="25" t="s">
        <v>141</v>
      </c>
      <c r="M53" s="25">
        <v>9</v>
      </c>
    </row>
    <row r="54" spans="1:13" ht="12.75">
      <c r="A54" t="s">
        <v>78</v>
      </c>
      <c r="B54">
        <v>0</v>
      </c>
      <c r="C54" t="s">
        <v>13</v>
      </c>
      <c r="D54" s="5">
        <v>0.6</v>
      </c>
      <c r="E54" t="s">
        <v>14</v>
      </c>
      <c r="F54" s="5">
        <f>B54*D54</f>
        <v>0</v>
      </c>
      <c r="J54" s="20">
        <v>7</v>
      </c>
      <c r="K54" s="20" t="s">
        <v>147</v>
      </c>
      <c r="L54" s="25"/>
      <c r="M54" s="25">
        <v>432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8</v>
      </c>
      <c r="K55" s="20"/>
      <c r="L55" s="25"/>
      <c r="M55" s="25"/>
    </row>
    <row r="56" spans="1:13" ht="12.75">
      <c r="A56" s="4" t="s">
        <v>18</v>
      </c>
      <c r="B56" s="4"/>
      <c r="J56" s="20">
        <v>9</v>
      </c>
      <c r="K56" s="20"/>
      <c r="L56" s="25"/>
      <c r="M56" s="25"/>
    </row>
    <row r="57" spans="1:13" ht="12.75">
      <c r="A57" t="s">
        <v>19</v>
      </c>
      <c r="C57" s="44">
        <v>1958853</v>
      </c>
      <c r="D57">
        <v>222433.7</v>
      </c>
      <c r="E57">
        <v>2803</v>
      </c>
      <c r="F57" s="33">
        <f>C57/D57*E57</f>
        <v>24684.5013098285</v>
      </c>
      <c r="J57" s="20">
        <v>10</v>
      </c>
      <c r="K57" s="20"/>
      <c r="L57" s="25"/>
      <c r="M57" s="25"/>
    </row>
    <row r="58" spans="1:13" ht="12.75">
      <c r="A58" t="s">
        <v>20</v>
      </c>
      <c r="F58" s="33">
        <f>M20</f>
        <v>8298.488394</v>
      </c>
      <c r="J58" s="20">
        <v>11</v>
      </c>
      <c r="K58" s="20"/>
      <c r="L58" s="25"/>
      <c r="M58" s="25"/>
    </row>
    <row r="59" spans="1:13" ht="12.75">
      <c r="A59" t="s">
        <v>21</v>
      </c>
      <c r="F59" s="11">
        <f>M44</f>
        <v>66428.20433844</v>
      </c>
      <c r="J59" s="20">
        <v>12</v>
      </c>
      <c r="K59" s="20"/>
      <c r="L59" s="25"/>
      <c r="M59" s="25"/>
    </row>
    <row r="60" spans="1:13" ht="12.75">
      <c r="A60" t="s">
        <v>72</v>
      </c>
      <c r="F60" s="5">
        <f>2*600*1.302</f>
        <v>1562.4</v>
      </c>
      <c r="J60" s="20">
        <v>13</v>
      </c>
      <c r="K60" s="20"/>
      <c r="L60" s="25"/>
      <c r="M60" s="25"/>
    </row>
    <row r="61" spans="1:13" ht="12.75">
      <c r="A61" t="s">
        <v>22</v>
      </c>
      <c r="F61" s="11">
        <f>M66</f>
        <v>1386.11</v>
      </c>
      <c r="J61" s="20">
        <v>14</v>
      </c>
      <c r="K61" s="20"/>
      <c r="L61" s="25"/>
      <c r="M61" s="25"/>
    </row>
    <row r="62" spans="1:13" ht="12.75">
      <c r="A62" t="s">
        <v>23</v>
      </c>
      <c r="J62" s="20">
        <v>15</v>
      </c>
      <c r="K62" s="20"/>
      <c r="L62" s="25"/>
      <c r="M62" s="25"/>
    </row>
    <row r="63" spans="1:13" ht="12.75">
      <c r="A63" t="s">
        <v>24</v>
      </c>
      <c r="J63" s="20">
        <v>16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0.78</v>
      </c>
      <c r="E64" t="s">
        <v>14</v>
      </c>
      <c r="F64" s="11">
        <f>B64*D64</f>
        <v>2186.34</v>
      </c>
      <c r="J64" s="20">
        <v>17</v>
      </c>
      <c r="K64" s="20"/>
      <c r="L64" s="25"/>
      <c r="M64" s="25"/>
    </row>
    <row r="65" spans="1:13" ht="12.75">
      <c r="A65" s="52" t="s">
        <v>82</v>
      </c>
      <c r="B65" s="52"/>
      <c r="C65" s="52"/>
      <c r="D65" s="56">
        <v>0</v>
      </c>
      <c r="E65" s="52"/>
      <c r="F65" s="56">
        <f>D65*E32</f>
        <v>0</v>
      </c>
      <c r="J65" s="20">
        <v>18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104546.04404226849</v>
      </c>
      <c r="J66" s="20"/>
      <c r="K66" s="20"/>
      <c r="L66" s="30" t="s">
        <v>65</v>
      </c>
      <c r="M66" s="32">
        <f>SUM(M48:M65)</f>
        <v>1386.11</v>
      </c>
    </row>
    <row r="67" spans="1:6" ht="12.75">
      <c r="A67" s="4" t="s">
        <v>26</v>
      </c>
      <c r="F67" s="5"/>
    </row>
    <row r="68" spans="1:6" ht="12.75">
      <c r="A68" t="s">
        <v>27</v>
      </c>
      <c r="B68">
        <v>2803</v>
      </c>
      <c r="C68" t="s">
        <v>66</v>
      </c>
      <c r="D68" s="5">
        <v>0.49</v>
      </c>
      <c r="E68" t="s">
        <v>14</v>
      </c>
      <c r="F68" s="11">
        <f>B68*D68</f>
        <v>1373.47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3.21</v>
      </c>
      <c r="E71" t="s">
        <v>14</v>
      </c>
      <c r="F71" s="11">
        <f>B71*D71</f>
        <v>8997.63</v>
      </c>
    </row>
    <row r="72" spans="1:6" ht="12.75">
      <c r="A72" s="4" t="s">
        <v>29</v>
      </c>
      <c r="F72" s="31">
        <f>F68+F71</f>
        <v>10371.099999999999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6.08</v>
      </c>
      <c r="E75" t="s">
        <v>14</v>
      </c>
      <c r="F75" s="11">
        <f>B75*D75</f>
        <v>17042.24</v>
      </c>
    </row>
    <row r="76" spans="1:6" ht="12.75">
      <c r="A76" s="4" t="s">
        <v>32</v>
      </c>
      <c r="F76" s="8">
        <f>SUM(F75)</f>
        <v>17042.24</v>
      </c>
    </row>
    <row r="77" spans="1:6" ht="12.75">
      <c r="A77" s="54" t="s">
        <v>77</v>
      </c>
      <c r="B77" s="52"/>
      <c r="C77" s="52"/>
      <c r="D77" s="53">
        <v>0</v>
      </c>
      <c r="E77" s="52"/>
      <c r="F77" s="57">
        <f>D77*E32</f>
        <v>0</v>
      </c>
    </row>
    <row r="78" spans="1:6" ht="12.75">
      <c r="A78" s="1" t="s">
        <v>33</v>
      </c>
      <c r="B78" s="1"/>
      <c r="F78" s="31">
        <f>F51+F55+F66+F72+F76+F77</f>
        <v>159236.2840422685</v>
      </c>
    </row>
    <row r="79" spans="1:6" ht="12.75">
      <c r="A79" s="1" t="s">
        <v>75</v>
      </c>
      <c r="B79" s="34"/>
      <c r="C79" s="34">
        <v>0.058</v>
      </c>
      <c r="D79" s="1"/>
      <c r="E79" s="1"/>
      <c r="F79" s="31">
        <v>0</v>
      </c>
    </row>
    <row r="80" spans="1:6" ht="12.75">
      <c r="A80" s="1"/>
      <c r="B80" s="34" t="s">
        <v>126</v>
      </c>
      <c r="C80" s="34"/>
      <c r="D80" s="1"/>
      <c r="E80" s="49"/>
      <c r="F80" s="50">
        <f>24977.59+101.75</f>
        <v>25079.34</v>
      </c>
    </row>
    <row r="81" spans="1:6" ht="12.75">
      <c r="A81" s="1"/>
      <c r="B81" s="34" t="s">
        <v>127</v>
      </c>
      <c r="C81" s="34"/>
      <c r="D81" s="1"/>
      <c r="E81" s="49"/>
      <c r="F81" s="50">
        <f>452.1+452.1</f>
        <v>904.2</v>
      </c>
    </row>
    <row r="82" spans="1:6" ht="12.75">
      <c r="A82" s="1"/>
      <c r="B82" s="34" t="s">
        <v>128</v>
      </c>
      <c r="C82" s="34"/>
      <c r="D82" s="1"/>
      <c r="E82" s="49"/>
      <c r="F82" s="50">
        <f>2645.54+2645.54</f>
        <v>5291.08</v>
      </c>
    </row>
    <row r="83" spans="1:6" ht="15">
      <c r="A83" s="12" t="s">
        <v>35</v>
      </c>
      <c r="B83" s="12"/>
      <c r="C83" s="12"/>
      <c r="D83" s="12"/>
      <c r="E83" s="12"/>
      <c r="F83" s="40">
        <f>F78+F79+F80+F81+F82</f>
        <v>190510.9040422685</v>
      </c>
    </row>
    <row r="84" spans="2:9" ht="12.75">
      <c r="B84" s="35" t="s">
        <v>68</v>
      </c>
      <c r="C84" s="36" t="s">
        <v>69</v>
      </c>
      <c r="D84" s="22" t="s">
        <v>70</v>
      </c>
      <c r="E84" s="22" t="s">
        <v>71</v>
      </c>
      <c r="F84" s="39" t="s">
        <v>135</v>
      </c>
      <c r="I84" s="7"/>
    </row>
    <row r="85" spans="1:6" ht="12.75">
      <c r="A85" s="13"/>
      <c r="B85" s="37">
        <v>45047</v>
      </c>
      <c r="C85" s="38">
        <v>-1004618</v>
      </c>
      <c r="D85" s="41">
        <f>F43</f>
        <v>103311.219</v>
      </c>
      <c r="E85" s="41">
        <f>F83</f>
        <v>190510.9040422685</v>
      </c>
      <c r="F85" s="42">
        <f>C85+D85-E85</f>
        <v>-1091817.6850422684</v>
      </c>
    </row>
    <row r="87" spans="1:6" ht="13.5" thickBot="1">
      <c r="A87" t="s">
        <v>110</v>
      </c>
      <c r="C87" s="46" t="s">
        <v>134</v>
      </c>
      <c r="D87" s="8" t="s">
        <v>111</v>
      </c>
      <c r="E87" s="46">
        <v>45107</v>
      </c>
      <c r="F87" t="s">
        <v>112</v>
      </c>
    </row>
    <row r="88" spans="1:7" ht="13.5" thickBot="1">
      <c r="A88" t="s">
        <v>113</v>
      </c>
      <c r="F88" s="47">
        <f>E85</f>
        <v>190510.9040422685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2023-06-18T05:55:24Z</cp:lastPrinted>
  <dcterms:created xsi:type="dcterms:W3CDTF">2008-08-18T07:30:19Z</dcterms:created>
  <dcterms:modified xsi:type="dcterms:W3CDTF">2023-07-24T12:00:56Z</dcterms:modified>
  <cp:category/>
  <cp:version/>
  <cp:contentType/>
  <cp:contentStatus/>
</cp:coreProperties>
</file>