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<sst xmlns="http://schemas.openxmlformats.org/spreadsheetml/2006/main" count="186" uniqueCount="161">
  <si>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</si>
  <si>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</si>
  <si>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</si>
  <si>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</si>
  <si>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</si>
  <si>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</si>
  <si>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</si>
  <si>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</si>
  <si>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</si>
  <si>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</si>
  <si>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</si>
  <si>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</si>
  <si>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</si>
  <si>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</si>
  <si>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</si>
  <si>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</si>
  <si>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</si>
  <si>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</si>
  <si>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</si>
  <si>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</si>
  <si>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</si>
  <si>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</si>
  <si>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</si>
  <si>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</si>
  <si>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</si>
  <si>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</si>
  <si>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</si>
  <si>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</si>
  <si>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</si>
  <si>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</si>
  <si>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</si>
  <si>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</si>
  <si>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</si>
  <si>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</si>
  <si>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</si>
  <si>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</si>
  <si>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</si>
  <si>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</si>
  <si>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</si>
  <si>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</si>
  <si>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</si>
  <si>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</si>
  <si>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</si>
  <si>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</si>
  <si>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</si>
  <si>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</si>
  <si>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</si>
  <si>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</si>
  <si>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</si>
  <si>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</si>
  <si>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</si>
  <si>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</si>
  <si>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</si>
  <si>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</si>
  <si>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</si>
  <si>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</si>
  <si>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</si>
  <si>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</si>
  <si>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</si>
  <si>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</si>
  <si>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</si>
  <si>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</si>
  <si>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</si>
  <si>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</si>
  <si>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</si>
  <si>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</si>
  <si>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</si>
  <si>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</si>
  <si>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</si>
  <si>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</si>
  <si>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</si>
  <si>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</si>
  <si>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</si>
  <si>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</si>
  <si>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</si>
  <si>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</si>
  <si>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</si>
  <si>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</si>
  <si>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</si>
  <si>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</si>
  <si>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</si>
  <si>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</si>
  <si>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</si>
  <si>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</si>
  <si>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</si>
  <si>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</si>
  <si>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</si>
  <si>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</si>
  <si>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</si>
  <si>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</si>
  <si>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</si>
  <si>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</si>
  <si>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</si>
  <si>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</si>
  <si>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</si>
  <si>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</si>
  <si>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</si>
  <si>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</si>
  <si>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</si>
  <si>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</si>
  <si>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</si>
  <si>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</si>
  <si>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</si>
  <si>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</si>
  <si>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</si>
  <si>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</si>
  <si>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</si>
  <si>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</si>
  <si>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</si>
  <si>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</si>
  <si>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</si>
  <si>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</si>
  <si>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</si>
  <si>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</si>
  <si>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</si>
  <si>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</si>
  <si>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</si>
  <si>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</si>
  <si>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</si>
  <si>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</si>
  <si>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</si>
  <si>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</si>
  <si>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</si>
  <si>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</si>
  <si>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</si>
  <si>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</si>
  <si>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</si>
  <si>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</si>
  <si>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</si>
  <si>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</si>
  <si>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</si>
  <si>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ТТК)</t>
  </si>
  <si>
    <t>августа</t>
  </si>
  <si>
    <t>за   июль-август  2023 г.</t>
  </si>
  <si>
    <t>01.07.2023г.</t>
  </si>
  <si>
    <t>ост.на 01.09</t>
  </si>
  <si>
    <t>откачка воды из техподполья</t>
  </si>
  <si>
    <t>материал для ремонта контейнерных баков</t>
  </si>
  <si>
    <t>завоз песка в песочницу, разгрузка</t>
  </si>
  <si>
    <t>песок речной</t>
  </si>
  <si>
    <t>1м3</t>
  </si>
  <si>
    <t>снос аварийных деревьев (4шт)</t>
  </si>
  <si>
    <t>смена замка (2шт) подвал</t>
  </si>
  <si>
    <t>замок</t>
  </si>
  <si>
    <t>2шт</t>
  </si>
  <si>
    <t>смена ламп (2шт) п-д3</t>
  </si>
  <si>
    <t>лампа</t>
  </si>
  <si>
    <t>смена труб д 25 п.пр. (2мп)</t>
  </si>
  <si>
    <t>труба д 25 п.пр.</t>
  </si>
  <si>
    <t>2мп</t>
  </si>
  <si>
    <t>муфта 25</t>
  </si>
  <si>
    <t>4шт</t>
  </si>
  <si>
    <t>демонтаж, ремонт, установка двери, обивка железом</t>
  </si>
  <si>
    <t>гвозди</t>
  </si>
  <si>
    <t>0,2кг</t>
  </si>
  <si>
    <t>саморез</t>
  </si>
  <si>
    <t>30шт</t>
  </si>
  <si>
    <t xml:space="preserve">ремонт эл.щита (1шт) </t>
  </si>
  <si>
    <t>вн</t>
  </si>
  <si>
    <t>1шт</t>
  </si>
  <si>
    <t>динрейка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</si>
</sst>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6" sqref="M56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E2" s="60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3.22</v>
      </c>
      <c r="M6" s="46">
        <f>L6*524.58*1.302</f>
        <v>2199.2701752000003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6">
        <f t="shared" si="0"/>
        <v>2411.0011548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6">
        <f t="shared" si="0"/>
        <v>1208.9155932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6">
        <f t="shared" si="0"/>
        <v>1229.4056880000003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6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10.82</v>
      </c>
      <c r="M20" s="31">
        <f>SUM(M6:M19)</f>
        <v>7390.094191200002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2" t="s">
        <v>136</v>
      </c>
      <c r="L24" s="46">
        <v>1.75</v>
      </c>
      <c r="M24" s="46">
        <f aca="true" t="shared" si="1" ref="M24:M41">L24*524.58*1.302</f>
        <v>1195.2555300000001</v>
      </c>
    </row>
    <row r="25" spans="1:13" ht="12.75">
      <c r="A25" t="s">
        <v>106</v>
      </c>
      <c r="J25" s="20">
        <v>2</v>
      </c>
      <c r="K25" s="52" t="s">
        <v>138</v>
      </c>
      <c r="L25" s="46">
        <v>2.5</v>
      </c>
      <c r="M25" s="46">
        <f t="shared" si="1"/>
        <v>1707.5079</v>
      </c>
    </row>
    <row r="26" spans="1:13" ht="12.75">
      <c r="A26" t="s">
        <v>107</v>
      </c>
      <c r="J26" s="20">
        <v>3</v>
      </c>
      <c r="K26" s="52" t="s">
        <v>141</v>
      </c>
      <c r="L26" s="46">
        <f>4*4.16</f>
        <v>16.64</v>
      </c>
      <c r="M26" s="46">
        <f t="shared" si="1"/>
        <v>11365.172582400002</v>
      </c>
    </row>
    <row r="27" spans="1:13" ht="12.75">
      <c r="A27" t="s">
        <v>108</v>
      </c>
      <c r="J27" s="20">
        <v>4</v>
      </c>
      <c r="K27" s="52" t="s">
        <v>142</v>
      </c>
      <c r="L27" s="46">
        <f>0.02*107</f>
        <v>2.14</v>
      </c>
      <c r="M27" s="46">
        <f t="shared" si="1"/>
        <v>1461.6267624000002</v>
      </c>
    </row>
    <row r="28" spans="1:13" ht="12.75">
      <c r="A28" s="47" t="s">
        <v>109</v>
      </c>
      <c r="B28" s="47"/>
      <c r="C28" s="47"/>
      <c r="D28" s="47"/>
      <c r="E28" s="47"/>
      <c r="F28" s="47"/>
      <c r="G28" s="47"/>
      <c r="J28" s="20">
        <v>5</v>
      </c>
      <c r="K28" s="52" t="s">
        <v>145</v>
      </c>
      <c r="L28" s="46">
        <v>0.14</v>
      </c>
      <c r="M28" s="46">
        <f t="shared" si="1"/>
        <v>95.62044240000002</v>
      </c>
    </row>
    <row r="29" spans="1:13" ht="12.75">
      <c r="A29" t="s">
        <v>110</v>
      </c>
      <c r="B29" s="1"/>
      <c r="C29" s="1"/>
      <c r="D29" s="1"/>
      <c r="J29" s="20">
        <v>6</v>
      </c>
      <c r="K29" s="52" t="s">
        <v>147</v>
      </c>
      <c r="L29" s="46">
        <f>0.02*184.3</f>
        <v>3.6860000000000004</v>
      </c>
      <c r="M29" s="46">
        <f t="shared" si="1"/>
        <v>2517.5496477600004</v>
      </c>
    </row>
    <row r="30" spans="10:13" ht="12.75">
      <c r="J30" s="20">
        <v>7</v>
      </c>
      <c r="K30" s="52" t="s">
        <v>152</v>
      </c>
      <c r="L30" s="25">
        <v>4.85</v>
      </c>
      <c r="M30" s="46">
        <f t="shared" si="1"/>
        <v>3312.5653260000004</v>
      </c>
    </row>
    <row r="31" spans="2:13" ht="12.75">
      <c r="B31" t="s">
        <v>0</v>
      </c>
      <c r="J31" s="20">
        <v>8</v>
      </c>
      <c r="K31" s="20" t="s">
        <v>157</v>
      </c>
      <c r="L31" s="25">
        <v>2.49</v>
      </c>
      <c r="M31" s="46">
        <f t="shared" si="1"/>
        <v>1700.6778684000003</v>
      </c>
    </row>
    <row r="32" spans="10:13" ht="12.75">
      <c r="J32" s="20">
        <v>9</v>
      </c>
      <c r="K32" s="20"/>
      <c r="L32" s="25"/>
      <c r="M32" s="46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46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46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6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>
        <v>13</v>
      </c>
      <c r="K36" s="20"/>
      <c r="L36" s="25"/>
      <c r="M36" s="46">
        <f t="shared" si="1"/>
        <v>0</v>
      </c>
    </row>
    <row r="37" spans="10:13" ht="12.75">
      <c r="J37" s="20">
        <v>14</v>
      </c>
      <c r="K37" s="20"/>
      <c r="L37" s="25"/>
      <c r="M37" s="46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6">
        <f t="shared" si="1"/>
        <v>0</v>
      </c>
    </row>
    <row r="39" spans="10:13" ht="12.75">
      <c r="J39" s="20">
        <v>16</v>
      </c>
      <c r="K39" s="20"/>
      <c r="L39" s="25"/>
      <c r="M39" s="46">
        <f t="shared" si="1"/>
        <v>0</v>
      </c>
    </row>
    <row r="40" spans="1:13" ht="12.75">
      <c r="A40" s="2" t="s">
        <v>6</v>
      </c>
      <c r="F40" s="11">
        <v>100397.12</v>
      </c>
      <c r="J40" s="20">
        <v>17</v>
      </c>
      <c r="K40" s="20"/>
      <c r="L40" s="25"/>
      <c r="M40" s="46">
        <f t="shared" si="1"/>
        <v>0</v>
      </c>
    </row>
    <row r="41" spans="1:13" ht="12.75">
      <c r="A41" t="s">
        <v>7</v>
      </c>
      <c r="F41" s="5">
        <v>94656.28</v>
      </c>
      <c r="J41" s="20">
        <v>18</v>
      </c>
      <c r="K41" s="20"/>
      <c r="L41" s="25"/>
      <c r="M41" s="46">
        <f t="shared" si="1"/>
        <v>0</v>
      </c>
    </row>
    <row r="42" spans="2:13" ht="12.75">
      <c r="B42" t="s">
        <v>8</v>
      </c>
      <c r="F42" s="9">
        <f>F41/F40</f>
        <v>0.9428186784640835</v>
      </c>
      <c r="J42" s="20"/>
      <c r="K42" s="30" t="s">
        <v>58</v>
      </c>
      <c r="L42" s="28">
        <f>SUM(L24:L41)</f>
        <v>34.196000000000005</v>
      </c>
      <c r="M42" s="31">
        <f>SUM(M24:M41)</f>
        <v>23355.976059360004</v>
      </c>
    </row>
    <row r="43" spans="1:11" ht="12.75">
      <c r="A43" t="s">
        <v>131</v>
      </c>
      <c r="F43" s="11">
        <f>400+300+400</f>
        <v>1100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95756.28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137</v>
      </c>
      <c r="L46" s="25"/>
      <c r="M46" s="25">
        <v>506</v>
      </c>
    </row>
    <row r="47" spans="10:13" ht="12.75">
      <c r="J47" s="20">
        <v>2</v>
      </c>
      <c r="K47" s="20" t="s">
        <v>139</v>
      </c>
      <c r="L47" s="23" t="s">
        <v>140</v>
      </c>
      <c r="M47" s="23">
        <v>1852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143</v>
      </c>
      <c r="L48" s="23" t="s">
        <v>144</v>
      </c>
      <c r="M48" s="23">
        <f>2*418.33</f>
        <v>836.66</v>
      </c>
    </row>
    <row r="49" spans="1:13" ht="12.75">
      <c r="A49" t="s">
        <v>12</v>
      </c>
      <c r="F49" s="11">
        <f>(9747.57+5984.33)*1.302</f>
        <v>20482.9338</v>
      </c>
      <c r="J49" s="20">
        <v>4</v>
      </c>
      <c r="K49" s="20" t="s">
        <v>146</v>
      </c>
      <c r="L49" s="23" t="s">
        <v>144</v>
      </c>
      <c r="M49" s="53">
        <f>2*15.9</f>
        <v>31.8</v>
      </c>
    </row>
    <row r="50" spans="1:13" ht="12.75">
      <c r="A50" s="6" t="s">
        <v>15</v>
      </c>
      <c r="F50" s="11">
        <f>(1950+1950)*1.302</f>
        <v>5077.8</v>
      </c>
      <c r="J50" s="20">
        <v>5</v>
      </c>
      <c r="K50" s="20" t="s">
        <v>148</v>
      </c>
      <c r="L50" s="23" t="s">
        <v>149</v>
      </c>
      <c r="M50" s="53">
        <f>2*127.59</f>
        <v>255.18</v>
      </c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6</v>
      </c>
      <c r="K51" s="20" t="s">
        <v>150</v>
      </c>
      <c r="L51" s="23" t="s">
        <v>151</v>
      </c>
      <c r="M51" s="23">
        <f>4*74.13</f>
        <v>296.52</v>
      </c>
    </row>
    <row r="52" spans="1:13" ht="12.75">
      <c r="A52" s="10" t="s">
        <v>34</v>
      </c>
      <c r="D52" s="5"/>
      <c r="F52" s="32">
        <f>F49+F50+F51</f>
        <v>25560.733799999998</v>
      </c>
      <c r="J52" s="20">
        <v>7</v>
      </c>
      <c r="K52" s="20" t="s">
        <v>153</v>
      </c>
      <c r="L52" s="23" t="s">
        <v>154</v>
      </c>
      <c r="M52" s="23">
        <f>0.2*133.13</f>
        <v>26.626</v>
      </c>
    </row>
    <row r="53" spans="1:13" ht="12.75">
      <c r="A53" s="4" t="s">
        <v>16</v>
      </c>
      <c r="D53" s="5"/>
      <c r="J53" s="20">
        <v>8</v>
      </c>
      <c r="K53" s="20" t="s">
        <v>155</v>
      </c>
      <c r="L53" s="23" t="s">
        <v>156</v>
      </c>
      <c r="M53" s="23">
        <f>30*2.8</f>
        <v>84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 t="s">
        <v>158</v>
      </c>
      <c r="L54" s="23" t="s">
        <v>159</v>
      </c>
      <c r="M54" s="23">
        <v>321.2</v>
      </c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10</v>
      </c>
      <c r="K55" s="20" t="s">
        <v>160</v>
      </c>
      <c r="L55" s="23" t="s">
        <v>159</v>
      </c>
      <c r="M55" s="23">
        <v>127.4</v>
      </c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11</v>
      </c>
      <c r="K56" s="20"/>
      <c r="L56" s="23"/>
      <c r="M56" s="23"/>
    </row>
    <row r="57" spans="1:13" ht="12.75">
      <c r="A57" s="4" t="s">
        <v>18</v>
      </c>
      <c r="B57" s="4"/>
      <c r="J57" s="20">
        <v>12</v>
      </c>
      <c r="K57" s="20"/>
      <c r="L57" s="23"/>
      <c r="M57" s="23"/>
    </row>
    <row r="58" spans="1:13" ht="12.75">
      <c r="A58" t="s">
        <v>19</v>
      </c>
      <c r="C58">
        <v>1958853</v>
      </c>
      <c r="D58">
        <v>222433.7</v>
      </c>
      <c r="E58">
        <v>3169.4</v>
      </c>
      <c r="F58" s="35">
        <f>C58/D58*E58</f>
        <v>27911.187460353354</v>
      </c>
      <c r="J58" s="20">
        <v>13</v>
      </c>
      <c r="K58" s="20"/>
      <c r="L58" s="23"/>
      <c r="M58" s="23"/>
    </row>
    <row r="59" spans="1:13" ht="12.75">
      <c r="A59" t="s">
        <v>20</v>
      </c>
      <c r="F59" s="35">
        <f>M20</f>
        <v>7390.094191200002</v>
      </c>
      <c r="J59" s="20">
        <v>14</v>
      </c>
      <c r="K59" s="20"/>
      <c r="L59" s="23"/>
      <c r="M59" s="23"/>
    </row>
    <row r="60" spans="1:13" ht="12.75">
      <c r="A60" t="s">
        <v>21</v>
      </c>
      <c r="F60" s="11">
        <f>M42</f>
        <v>23355.976059360004</v>
      </c>
      <c r="J60" s="20">
        <v>15</v>
      </c>
      <c r="K60" s="20"/>
      <c r="L60" s="23"/>
      <c r="M60" s="23"/>
    </row>
    <row r="61" spans="1:13" ht="12.75">
      <c r="A61" t="s">
        <v>73</v>
      </c>
      <c r="F61" s="5">
        <f>1*600*1.302</f>
        <v>781.2</v>
      </c>
      <c r="J61" s="20">
        <v>16</v>
      </c>
      <c r="K61" s="20"/>
      <c r="L61" s="23"/>
      <c r="M61" s="23"/>
    </row>
    <row r="62" spans="1:13" ht="12.75">
      <c r="A62" t="s">
        <v>22</v>
      </c>
      <c r="F62" s="5">
        <f>M64</f>
        <v>4337.3859999999995</v>
      </c>
      <c r="J62" s="20">
        <v>17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18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33" t="s">
        <v>65</v>
      </c>
      <c r="M64" s="34">
        <f>SUM(M46:M63)</f>
        <v>4337.3859999999995</v>
      </c>
    </row>
    <row r="65" spans="2:6" ht="12.75">
      <c r="B65">
        <v>3169.4</v>
      </c>
      <c r="C65" t="s">
        <v>13</v>
      </c>
      <c r="D65" s="11">
        <v>1.2</v>
      </c>
      <c r="E65" t="s">
        <v>14</v>
      </c>
      <c r="F65" s="45">
        <f>B65*D65</f>
        <v>3803.2799999999997</v>
      </c>
    </row>
    <row r="66" spans="1:6" ht="12.75">
      <c r="A66" s="54" t="s">
        <v>79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67579.12371091335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0.49</v>
      </c>
      <c r="E70" t="s">
        <v>14</v>
      </c>
      <c r="F70" s="45">
        <f>B70*D70</f>
        <v>1553.006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2.58</v>
      </c>
      <c r="E73" t="s">
        <v>14</v>
      </c>
      <c r="F73" s="11">
        <f>B73*D73</f>
        <v>8177.052000000001</v>
      </c>
    </row>
    <row r="74" spans="1:6" ht="12.75">
      <c r="A74" s="10" t="s">
        <v>29</v>
      </c>
      <c r="F74" s="32">
        <f>F70+F73</f>
        <v>9730.058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5.68</v>
      </c>
      <c r="E77" t="s">
        <v>14</v>
      </c>
      <c r="F77" s="11">
        <f>B77*D77</f>
        <v>18002.192</v>
      </c>
    </row>
    <row r="78" spans="1:6" ht="12.75">
      <c r="A78" s="10" t="s">
        <v>32</v>
      </c>
      <c r="F78" s="32">
        <f>SUM(F77)</f>
        <v>18002.192</v>
      </c>
    </row>
    <row r="79" spans="1:6" ht="12.75">
      <c r="A79" s="58" t="s">
        <v>78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33</v>
      </c>
      <c r="B80" s="1"/>
      <c r="F80" s="32">
        <f>F52+F56+F68+F74+F78+F79</f>
        <v>120872.10751091335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7010.582235632974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5121.6+0</f>
        <v>5121.6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2*285.28</f>
        <v>570.56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133574.84974654633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45108</v>
      </c>
      <c r="C87" s="40">
        <v>-222417</v>
      </c>
      <c r="D87" s="43">
        <f>F44</f>
        <v>95756.28</v>
      </c>
      <c r="E87" s="43">
        <f>F85</f>
        <v>133574.84974654633</v>
      </c>
      <c r="F87" s="44">
        <f>C87+D87-E87</f>
        <v>-260235.56974654633</v>
      </c>
    </row>
    <row r="89" spans="1:6" ht="13.5" thickBot="1">
      <c r="A89" t="s">
        <v>111</v>
      </c>
      <c r="C89" s="48" t="s">
        <v>134</v>
      </c>
      <c r="D89" s="8" t="s">
        <v>112</v>
      </c>
      <c r="E89" s="48">
        <v>45169</v>
      </c>
      <c r="F89" t="s">
        <v>113</v>
      </c>
    </row>
    <row r="90" spans="1:7" ht="13.5" thickBot="1">
      <c r="A90" t="s">
        <v>114</v>
      </c>
      <c r="F90" s="49">
        <f>E87</f>
        <v>133574.84974654633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2023-01-12T16:37:52Z</cp:lastPrinted>
  <dcterms:created xsi:type="dcterms:W3CDTF">2008-08-18T07:30:19Z</dcterms:created>
  <dcterms:modified xsi:type="dcterms:W3CDTF">2023-11-20T10:45:41Z</dcterms:modified>
  <cp:category/>
  <cp:version/>
  <cp:contentType/>
  <cp:contentStatus/>
</cp:coreProperties>
</file>