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<sst xmlns="http://schemas.openxmlformats.org/spreadsheetml/2006/main" count="176" uniqueCount="152">
  <si>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</si>
  <si>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</si>
  <si>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</si>
  <si>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</si>
  <si>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</si>
  <si>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</si>
  <si>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</si>
  <si>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</si>
  <si>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</si>
  <si>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</si>
  <si>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</si>
  <si>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</si>
  <si>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</si>
  <si>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</si>
  <si>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</si>
  <si>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</si>
  <si>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</si>
  <si>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</si>
  <si>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</si>
  <si>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</si>
  <si>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</si>
  <si>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</si>
  <si>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</si>
  <si>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</si>
  <si>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</si>
  <si>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</si>
  <si>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</si>
  <si>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</si>
  <si>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</si>
  <si>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</si>
  <si>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</si>
  <si>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</si>
  <si>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</si>
  <si>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</si>
  <si>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</si>
  <si>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</si>
  <si>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</si>
  <si>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</si>
  <si>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</si>
  <si>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</si>
  <si>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</si>
  <si>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</si>
  <si>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</si>
  <si>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</si>
  <si>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</si>
  <si>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</si>
  <si>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</si>
  <si>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</si>
  <si>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</si>
  <si>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</si>
  <si>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</si>
  <si>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</si>
  <si>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</si>
  <si>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</si>
  <si>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</si>
  <si>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</si>
  <si>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</si>
  <si>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</si>
  <si>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</si>
  <si>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</si>
  <si>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</si>
  <si>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</si>
  <si>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</si>
  <si>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</si>
  <si>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</si>
  <si>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</si>
  <si>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</si>
  <si>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</si>
  <si>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</si>
  <si>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</si>
  <si>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</si>
  <si>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</si>
  <si>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</si>
  <si>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</si>
  <si>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</si>
  <si>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</si>
  <si>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</si>
  <si>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</si>
  <si>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</si>
  <si>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</si>
  <si>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</si>
  <si>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</si>
  <si>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</si>
  <si>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</si>
  <si>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</si>
  <si>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</si>
  <si>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</si>
  <si>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</si>
  <si>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</si>
  <si>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</si>
  <si>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</si>
  <si>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</si>
  <si>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</si>
  <si>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</si>
  <si>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</si>
  <si>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</si>
  <si>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</si>
  <si>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</si>
  <si>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</si>
  <si>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</si>
  <si>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</si>
  <si>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</si>
  <si>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</si>
  <si>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</si>
  <si>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</si>
  <si>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</si>
  <si>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</si>
  <si>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</si>
  <si>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</si>
  <si>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</si>
  <si>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</si>
  <si>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</si>
  <si>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</si>
  <si>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</si>
  <si>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</si>
  <si>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</si>
  <si>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</si>
  <si>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</si>
  <si>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</si>
  <si>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</si>
  <si>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</si>
  <si>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</si>
  <si>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</si>
  <si>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</si>
  <si>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</si>
  <si>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</si>
  <si>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</si>
  <si>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</si>
  <si>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</si>
  <si>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</si>
  <si>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</si>
  <si>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</si>
  <si>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9"/>
        <rFont val="Arial Cyr"/>
        <family val="0"/>
      </rPr>
      <t>(ростелеком, МТС</t>
    </r>
    <r>
      <rPr>
        <sz val="10"/>
        <rFont val="Arial Cyr"/>
        <family val="0"/>
      </rPr>
      <t xml:space="preserve">) </t>
    </r>
    <r>
      <rPr>
        <sz val="9"/>
        <rFont val="Arial Cyr"/>
        <family val="0"/>
      </rPr>
      <t>Поликлинника №10</t>
    </r>
  </si>
  <si>
    <t>апреля</t>
  </si>
  <si>
    <t>за   март-апрель  2023 г.</t>
  </si>
  <si>
    <t>01.03.2023г.</t>
  </si>
  <si>
    <t>ост.на 01.05</t>
  </si>
  <si>
    <t>откачка воды из тех.подполья</t>
  </si>
  <si>
    <t>откачка воды из техподполий</t>
  </si>
  <si>
    <t>смена труб д 20 м/пл (3мп) 3п-д</t>
  </si>
  <si>
    <t>труба д 20 м/пл</t>
  </si>
  <si>
    <t>3мп</t>
  </si>
  <si>
    <t>смена ламп (2шт) п-д1,2</t>
  </si>
  <si>
    <t>лампа</t>
  </si>
  <si>
    <t>2шт</t>
  </si>
  <si>
    <t>смена выключателя (1шт) подвал</t>
  </si>
  <si>
    <t>смена розетки (1шт) подвал</t>
  </si>
  <si>
    <t>выключатель</t>
  </si>
  <si>
    <t>1шт</t>
  </si>
  <si>
    <t>розетка</t>
  </si>
  <si>
    <t>провод</t>
  </si>
  <si>
    <t>1мп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</si>
</sst>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4" sqref="M54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3</v>
      </c>
      <c r="E2" s="63">
        <v>4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L6*524.58*1.302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7007.612421600001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3387.6956736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922.0542660000002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341.50158000000005</v>
      </c>
    </row>
    <row r="20" spans="1:13" ht="12.75">
      <c r="A20" t="s">
        <v>109</v>
      </c>
      <c r="J20" s="20"/>
      <c r="K20" s="27" t="s">
        <v>56</v>
      </c>
      <c r="L20" s="28">
        <f>SUM(L6:L19)</f>
        <v>17.07</v>
      </c>
      <c r="M20" s="34">
        <f>SUM(M6:M19)</f>
        <v>11658.863941200003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137</v>
      </c>
      <c r="L24" s="53">
        <f>0.25*7</f>
        <v>1.75</v>
      </c>
      <c r="M24" s="33">
        <f>L24*524.58*1.302*1.15</f>
        <v>1374.5438595</v>
      </c>
    </row>
    <row r="25" spans="1:13" ht="12.75">
      <c r="A25" t="s">
        <v>113</v>
      </c>
      <c r="J25" s="35">
        <v>2</v>
      </c>
      <c r="K25" s="36" t="s">
        <v>138</v>
      </c>
      <c r="L25" s="53">
        <v>1.75</v>
      </c>
      <c r="M25" s="33">
        <f aca="true" t="shared" si="1" ref="M25:M44">L25*524.58*1.302*1.15</f>
        <v>1374.5438595</v>
      </c>
    </row>
    <row r="26" spans="1:13" ht="12.75">
      <c r="A26" t="s">
        <v>114</v>
      </c>
      <c r="J26" s="35">
        <v>3</v>
      </c>
      <c r="K26" s="20" t="s">
        <v>139</v>
      </c>
      <c r="L26" s="48">
        <f>0.03*224.9</f>
        <v>6.747</v>
      </c>
      <c r="M26" s="33">
        <f t="shared" si="1"/>
        <v>5299.455668598001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20" t="s">
        <v>142</v>
      </c>
      <c r="L27" s="48">
        <v>0.14</v>
      </c>
      <c r="M27" s="33">
        <f t="shared" si="1"/>
        <v>109.96350876000001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145</v>
      </c>
      <c r="L28" s="23">
        <v>0.24</v>
      </c>
      <c r="M28" s="33">
        <f t="shared" si="1"/>
        <v>188.50887216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146</v>
      </c>
      <c r="L29" s="23">
        <v>0.24</v>
      </c>
      <c r="M29" s="33">
        <f t="shared" si="1"/>
        <v>188.50887216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f>115190.38+34695.9</f>
        <v>149886.28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132106.55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0.8813785357805931</v>
      </c>
      <c r="J42" s="35">
        <v>19</v>
      </c>
      <c r="K42" s="36"/>
      <c r="L42" s="23"/>
      <c r="M42" s="33">
        <f t="shared" si="1"/>
        <v>0</v>
      </c>
    </row>
    <row r="43" spans="1:13" ht="15" customHeight="1">
      <c r="A43" s="64" t="s">
        <v>132</v>
      </c>
      <c r="B43" s="64"/>
      <c r="C43" s="64"/>
      <c r="D43" s="64"/>
      <c r="E43" s="56"/>
      <c r="F43" s="11">
        <f>400+300+(920.3*15.77)</f>
        <v>15213.131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147319.68099999998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10.867</v>
      </c>
      <c r="M45" s="34">
        <f>SUM(M24:M44)</f>
        <v>8535.524640678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(8850+8850)*1.302</f>
        <v>23045.4</v>
      </c>
      <c r="J49" s="20">
        <v>1</v>
      </c>
      <c r="K49" s="20" t="s">
        <v>140</v>
      </c>
      <c r="L49" s="25" t="s">
        <v>141</v>
      </c>
      <c r="M49" s="25">
        <f>3*125.16</f>
        <v>375.48</v>
      </c>
    </row>
    <row r="50" spans="1:13" ht="12.75">
      <c r="A50" s="6" t="s">
        <v>15</v>
      </c>
      <c r="F50" s="11">
        <f>(2450+2450)*1.302</f>
        <v>6379.8</v>
      </c>
      <c r="J50" s="20">
        <v>2</v>
      </c>
      <c r="K50" s="20" t="s">
        <v>143</v>
      </c>
      <c r="L50" s="25" t="s">
        <v>144</v>
      </c>
      <c r="M50" s="25">
        <f>2*18.3</f>
        <v>36.6</v>
      </c>
    </row>
    <row r="51" spans="1:13" ht="12.75">
      <c r="A51" s="59" t="s">
        <v>84</v>
      </c>
      <c r="B51" s="57"/>
      <c r="C51" s="57"/>
      <c r="D51" s="57"/>
      <c r="E51" s="60">
        <v>0</v>
      </c>
      <c r="F51" s="58">
        <f>E51*E33</f>
        <v>0</v>
      </c>
      <c r="J51" s="20">
        <v>3</v>
      </c>
      <c r="K51" s="20" t="s">
        <v>147</v>
      </c>
      <c r="L51" s="25" t="s">
        <v>148</v>
      </c>
      <c r="M51" s="25">
        <v>124.9</v>
      </c>
    </row>
    <row r="52" spans="1:13" ht="12.75">
      <c r="A52" s="4" t="s">
        <v>74</v>
      </c>
      <c r="F52" s="32">
        <f>F49+F50+F51</f>
        <v>29425.2</v>
      </c>
      <c r="J52" s="20">
        <v>4</v>
      </c>
      <c r="K52" s="20" t="s">
        <v>149</v>
      </c>
      <c r="L52" s="25" t="s">
        <v>148</v>
      </c>
      <c r="M52" s="48">
        <v>94.09</v>
      </c>
    </row>
    <row r="53" spans="1:13" ht="12.75">
      <c r="A53" s="4" t="s">
        <v>16</v>
      </c>
      <c r="F53" t="s">
        <v>73</v>
      </c>
      <c r="J53" s="20">
        <v>5</v>
      </c>
      <c r="K53" s="20" t="s">
        <v>150</v>
      </c>
      <c r="L53" s="25" t="s">
        <v>151</v>
      </c>
      <c r="M53" s="25">
        <v>35.1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/>
      <c r="L54" s="25"/>
      <c r="M54" s="48"/>
    </row>
    <row r="55" spans="1:13" ht="12.75">
      <c r="A55" t="s">
        <v>80</v>
      </c>
      <c r="B55">
        <v>1239.4</v>
      </c>
      <c r="C55" t="s">
        <v>13</v>
      </c>
      <c r="D55" s="5">
        <v>0.6</v>
      </c>
      <c r="E55" t="s">
        <v>14</v>
      </c>
      <c r="F55" s="11">
        <f>B55*D55</f>
        <v>743.64</v>
      </c>
      <c r="J55" s="20">
        <v>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743.64</v>
      </c>
      <c r="J56" s="20">
        <v>8</v>
      </c>
      <c r="K56" s="20"/>
      <c r="L56" s="25"/>
      <c r="M56" s="25"/>
    </row>
    <row r="57" spans="1:13" ht="12.75">
      <c r="A57" s="4" t="s">
        <v>18</v>
      </c>
      <c r="B57" s="4"/>
      <c r="J57" s="20">
        <v>9</v>
      </c>
      <c r="K57" s="20"/>
      <c r="L57" s="25"/>
      <c r="M57" s="48"/>
    </row>
    <row r="58" spans="1:13" ht="12.75">
      <c r="A58" t="s">
        <v>19</v>
      </c>
      <c r="C58" s="49">
        <v>1960902</v>
      </c>
      <c r="D58">
        <v>222433.7</v>
      </c>
      <c r="E58">
        <v>3654.2</v>
      </c>
      <c r="F58" s="37">
        <f>C58/D58*E58</f>
        <v>32214.219735588624</v>
      </c>
      <c r="J58" s="20">
        <v>10</v>
      </c>
      <c r="K58" s="20"/>
      <c r="L58" s="25"/>
      <c r="M58" s="25"/>
    </row>
    <row r="59" spans="1:13" ht="14.25" customHeight="1">
      <c r="A59" t="s">
        <v>20</v>
      </c>
      <c r="F59" s="37">
        <f>M20</f>
        <v>11658.863941200003</v>
      </c>
      <c r="J59" s="20">
        <v>11</v>
      </c>
      <c r="K59" s="20"/>
      <c r="L59" s="25"/>
      <c r="M59" s="48"/>
    </row>
    <row r="60" spans="1:13" ht="12.75">
      <c r="A60" t="s">
        <v>21</v>
      </c>
      <c r="F60" s="11">
        <f>M45</f>
        <v>8535.524640678</v>
      </c>
      <c r="J60" s="20">
        <v>12</v>
      </c>
      <c r="K60" s="20"/>
      <c r="L60" s="25"/>
      <c r="M60" s="25"/>
    </row>
    <row r="61" spans="1:13" ht="12.75">
      <c r="A61" t="s">
        <v>70</v>
      </c>
      <c r="F61" s="5">
        <f>0*600*1.302</f>
        <v>0</v>
      </c>
      <c r="J61" s="20">
        <v>13</v>
      </c>
      <c r="K61" s="20"/>
      <c r="L61" s="25"/>
      <c r="M61" s="25"/>
    </row>
    <row r="62" spans="1:13" ht="12.75">
      <c r="A62" t="s">
        <v>22</v>
      </c>
      <c r="F62" s="5">
        <f>M73</f>
        <v>666.1700000000001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2:13" ht="12.75">
      <c r="B65">
        <f>E33</f>
        <v>3656</v>
      </c>
      <c r="C65" t="s">
        <v>13</v>
      </c>
      <c r="D65" s="11">
        <v>0.8</v>
      </c>
      <c r="E65" t="s">
        <v>14</v>
      </c>
      <c r="F65" s="11">
        <f>B65*D65</f>
        <v>2924.8</v>
      </c>
      <c r="J65" s="20">
        <v>17</v>
      </c>
      <c r="K65" s="20"/>
      <c r="L65" s="25"/>
      <c r="M65" s="25"/>
    </row>
    <row r="66" spans="1:13" ht="12.75">
      <c r="A66" s="57" t="s">
        <v>76</v>
      </c>
      <c r="B66" s="57"/>
      <c r="C66" s="57"/>
      <c r="D66" s="58"/>
      <c r="E66" s="57"/>
      <c r="F66" s="58">
        <v>0</v>
      </c>
      <c r="J66" s="20">
        <v>18</v>
      </c>
      <c r="K66" s="20"/>
      <c r="L66" s="25"/>
      <c r="M66" s="25"/>
    </row>
    <row r="67" spans="1:13" ht="12.75">
      <c r="A67" s="57" t="s">
        <v>85</v>
      </c>
      <c r="B67" s="57"/>
      <c r="C67" s="57"/>
      <c r="D67" s="58">
        <v>0</v>
      </c>
      <c r="E67" s="57"/>
      <c r="F67" s="58">
        <f>D67*E33</f>
        <v>0</v>
      </c>
      <c r="J67" s="20">
        <v>19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55999.57831746663</v>
      </c>
      <c r="J68" s="20">
        <v>20</v>
      </c>
      <c r="K68" s="20"/>
      <c r="L68" s="25"/>
      <c r="M68" s="25"/>
    </row>
    <row r="69" spans="1:13" ht="12.75">
      <c r="A69" s="4" t="s">
        <v>26</v>
      </c>
      <c r="J69" s="20">
        <v>21</v>
      </c>
      <c r="K69" s="20"/>
      <c r="L69" s="25"/>
      <c r="M69" s="25"/>
    </row>
    <row r="70" spans="1:13" ht="12.75">
      <c r="A70" t="s">
        <v>27</v>
      </c>
      <c r="B70">
        <f>E33</f>
        <v>3656</v>
      </c>
      <c r="C70" t="s">
        <v>64</v>
      </c>
      <c r="D70" s="5">
        <v>0.49</v>
      </c>
      <c r="E70" t="s">
        <v>14</v>
      </c>
      <c r="F70" s="11">
        <f>B70*D70</f>
        <v>1791.44</v>
      </c>
      <c r="J70" s="20">
        <v>22</v>
      </c>
      <c r="K70" s="20"/>
      <c r="L70" s="25"/>
      <c r="M70" s="25"/>
    </row>
    <row r="71" spans="1:13" ht="12.75">
      <c r="A71" t="s">
        <v>28</v>
      </c>
      <c r="F71" s="5"/>
      <c r="J71" s="20">
        <v>23</v>
      </c>
      <c r="K71" s="20"/>
      <c r="L71" s="25"/>
      <c r="M71" s="25"/>
    </row>
    <row r="72" spans="1:13" ht="12.75">
      <c r="A72" s="7" t="s">
        <v>71</v>
      </c>
      <c r="F72" s="5"/>
      <c r="J72" s="20">
        <v>24</v>
      </c>
      <c r="K72" s="20"/>
      <c r="L72" s="25"/>
      <c r="M72" s="25"/>
    </row>
    <row r="73" spans="2:13" ht="12.75">
      <c r="B73">
        <f>E33</f>
        <v>3656</v>
      </c>
      <c r="C73" t="s">
        <v>13</v>
      </c>
      <c r="D73" s="11">
        <v>2.98</v>
      </c>
      <c r="E73" t="s">
        <v>14</v>
      </c>
      <c r="F73" s="11">
        <f>B73*D73</f>
        <v>10894.88</v>
      </c>
      <c r="J73" s="20"/>
      <c r="K73" s="20"/>
      <c r="L73" s="31" t="s">
        <v>63</v>
      </c>
      <c r="M73" s="28">
        <f>SUM(M49:M72)</f>
        <v>666.1700000000001</v>
      </c>
    </row>
    <row r="74" spans="1:6" ht="12.75">
      <c r="A74" s="4" t="s">
        <v>29</v>
      </c>
      <c r="F74" s="32">
        <f>F70+F73</f>
        <v>12686.32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5.82</v>
      </c>
      <c r="E77" t="s">
        <v>14</v>
      </c>
      <c r="F77" s="11">
        <f>B77*D77</f>
        <v>21277.920000000002</v>
      </c>
    </row>
    <row r="78" spans="1:6" ht="12.75">
      <c r="A78" s="4" t="s">
        <v>31</v>
      </c>
      <c r="F78" s="32">
        <f>SUM(F77)</f>
        <v>21277.920000000002</v>
      </c>
    </row>
    <row r="79" spans="1:6" ht="12.75">
      <c r="A79" s="61" t="s">
        <v>79</v>
      </c>
      <c r="B79" s="57"/>
      <c r="C79" s="57"/>
      <c r="D79" s="60">
        <v>0</v>
      </c>
      <c r="E79" s="57"/>
      <c r="F79" s="62">
        <f>D79*E33</f>
        <v>0</v>
      </c>
    </row>
    <row r="80" spans="1:6" ht="12.75">
      <c r="A80" s="1" t="s">
        <v>32</v>
      </c>
      <c r="B80" s="1"/>
      <c r="F80" s="32">
        <f>F52+F56+F68+F74+F78+F79</f>
        <v>120132.65831746663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6967.6941824130645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f>-13450.02+7426.32</f>
        <v>-6023.700000000001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121661.0324998797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136</v>
      </c>
    </row>
    <row r="87" spans="1:6" ht="12.75">
      <c r="A87" s="13"/>
      <c r="B87" s="41">
        <v>44986</v>
      </c>
      <c r="C87" s="42">
        <v>-8774</v>
      </c>
      <c r="D87" s="45">
        <f>F44</f>
        <v>147319.68099999998</v>
      </c>
      <c r="E87" s="45">
        <f>F85</f>
        <v>121661.0324998797</v>
      </c>
      <c r="F87" s="46">
        <f>C87+D87-E87</f>
        <v>16884.648500120282</v>
      </c>
    </row>
    <row r="89" spans="1:6" ht="13.5" thickBot="1">
      <c r="A89" t="s">
        <v>86</v>
      </c>
      <c r="C89" s="51" t="s">
        <v>135</v>
      </c>
      <c r="D89" s="8" t="s">
        <v>87</v>
      </c>
      <c r="E89" s="51">
        <v>45015</v>
      </c>
      <c r="F89" t="s">
        <v>88</v>
      </c>
    </row>
    <row r="90" spans="1:7" ht="13.5" thickBot="1">
      <c r="A90" t="s">
        <v>89</v>
      </c>
      <c r="F90" s="52">
        <f>E87</f>
        <v>121661.0324998797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2023-01-12T16:19:30Z</cp:lastPrinted>
  <dcterms:created xsi:type="dcterms:W3CDTF">2008-08-18T07:30:19Z</dcterms:created>
  <dcterms:modified xsi:type="dcterms:W3CDTF">2023-06-16T11:03:52Z</dcterms:modified>
  <cp:category/>
  <cp:version/>
  <cp:contentType/>
  <cp:contentStatus/>
</cp:coreProperties>
</file>