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<sst xmlns="http://schemas.openxmlformats.org/spreadsheetml/2006/main" count="162" uniqueCount="138">
  <si>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</si>
  <si>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</si>
  <si>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</si>
  <si>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</si>
  <si>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</si>
  <si>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</si>
  <si>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</si>
  <si>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</si>
  <si>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</si>
  <si>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</si>
  <si>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</si>
  <si>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</si>
  <si>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</si>
  <si>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</si>
  <si>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</si>
  <si>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</si>
  <si>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</si>
  <si>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</si>
  <si>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</si>
  <si>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</si>
  <si>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</si>
  <si>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</si>
  <si>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</si>
  <si>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</si>
  <si>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</si>
  <si>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</si>
  <si>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</si>
  <si>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</si>
  <si>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</si>
  <si>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</si>
  <si>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</si>
  <si>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</si>
  <si>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</si>
  <si>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</si>
  <si>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</si>
  <si>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</si>
  <si>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</si>
  <si>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</si>
  <si>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</si>
  <si>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</si>
  <si>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</si>
  <si>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</si>
  <si>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</si>
  <si>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</si>
  <si>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</si>
  <si>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</si>
  <si>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</si>
  <si>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</si>
  <si>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</si>
  <si>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</si>
  <si>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</si>
  <si>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</si>
  <si>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</si>
  <si>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</si>
  <si>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</si>
  <si>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</si>
  <si>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</si>
  <si>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</si>
  <si>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</si>
  <si>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</si>
  <si>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</si>
  <si>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</si>
  <si>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</si>
  <si>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</si>
  <si>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</si>
  <si>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</si>
  <si>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</si>
  <si>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</si>
  <si>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</si>
  <si>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</si>
  <si>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</si>
  <si>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</si>
  <si>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</si>
  <si>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</si>
  <si>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</si>
  <si>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</si>
  <si>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</si>
  <si>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</si>
  <si>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</si>
  <si>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</si>
  <si>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</si>
  <si>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</si>
  <si>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</si>
  <si>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</si>
  <si>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</si>
  <si>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</si>
  <si>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</si>
  <si>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</si>
  <si>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</si>
  <si>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</si>
  <si>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</si>
  <si>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</si>
  <si>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</si>
  <si>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</si>
  <si>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</si>
  <si>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</si>
  <si>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</si>
  <si>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</si>
  <si>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</si>
  <si>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</si>
  <si>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</si>
  <si>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</si>
  <si>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</si>
  <si>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</si>
  <si>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</si>
  <si>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</si>
  <si>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</si>
  <si>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</si>
  <si>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</si>
  <si>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</si>
  <si>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</si>
  <si>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</si>
  <si>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</si>
  <si>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</si>
  <si>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</si>
  <si>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</si>
  <si>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</si>
  <si>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</si>
  <si>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</si>
  <si>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</si>
  <si>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</si>
  <si>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</si>
  <si>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</si>
  <si>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</si>
  <si>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</si>
  <si>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</si>
  <si>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</si>
  <si>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</si>
  <si>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</si>
  <si>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</si>
  <si>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</si>
  <si>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</si>
  <si>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апреля</t>
  </si>
  <si>
    <t>за   март-апрель  2023 г.</t>
  </si>
  <si>
    <t>01.03.2023г.</t>
  </si>
  <si>
    <t>ост.на 01.05</t>
  </si>
  <si>
    <t>прочистка канализации</t>
  </si>
  <si>
    <t>откачка воды из техподполий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</si>
</sst>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L27" sqref="L2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E2" s="60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6">
        <f>L6*524.58*1.302</f>
        <v>2199.2701752000003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6">
        <f t="shared" si="0"/>
        <v>2411.0011548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6">
        <f t="shared" si="0"/>
        <v>2411.0011548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6">
        <f t="shared" si="0"/>
        <v>6830.0316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6">
        <f t="shared" si="0"/>
        <v>1229.4056880000003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6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22.580000000000002</v>
      </c>
      <c r="M20" s="31">
        <f>SUM(M6:M19)</f>
        <v>15422.211352800003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2" t="s">
        <v>136</v>
      </c>
      <c r="L24" s="46">
        <f>0.15*32.2</f>
        <v>4.83</v>
      </c>
      <c r="M24" s="46">
        <f aca="true" t="shared" si="1" ref="M24:M41">L24*524.58*1.302</f>
        <v>3298.9052628000004</v>
      </c>
    </row>
    <row r="25" spans="1:13" ht="12.75">
      <c r="A25" t="s">
        <v>106</v>
      </c>
      <c r="J25" s="20">
        <v>2</v>
      </c>
      <c r="K25" s="52" t="s">
        <v>137</v>
      </c>
      <c r="L25" s="46">
        <v>7</v>
      </c>
      <c r="M25" s="46">
        <f t="shared" si="1"/>
        <v>4781.0221200000005</v>
      </c>
    </row>
    <row r="26" spans="1:13" ht="12.75">
      <c r="A26" t="s">
        <v>107</v>
      </c>
      <c r="J26" s="20">
        <v>3</v>
      </c>
      <c r="K26" s="52" t="s">
        <v>137</v>
      </c>
      <c r="L26" s="46">
        <f>1.5*7</f>
        <v>10.5</v>
      </c>
      <c r="M26" s="46">
        <f t="shared" si="1"/>
        <v>7171.53318</v>
      </c>
    </row>
    <row r="27" spans="1:13" ht="12.75">
      <c r="A27" t="s">
        <v>108</v>
      </c>
      <c r="J27" s="20">
        <v>4</v>
      </c>
      <c r="K27" s="52"/>
      <c r="L27" s="46"/>
      <c r="M27" s="46">
        <f t="shared" si="1"/>
        <v>0</v>
      </c>
    </row>
    <row r="28" spans="1:13" ht="12.75">
      <c r="A28" s="47" t="s">
        <v>109</v>
      </c>
      <c r="B28" s="47"/>
      <c r="C28" s="47"/>
      <c r="D28" s="47"/>
      <c r="E28" s="47"/>
      <c r="F28" s="47"/>
      <c r="G28" s="47"/>
      <c r="J28" s="20">
        <v>5</v>
      </c>
      <c r="K28" s="52"/>
      <c r="L28" s="46"/>
      <c r="M28" s="46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2"/>
      <c r="L29" s="46"/>
      <c r="M29" s="46">
        <f t="shared" si="1"/>
        <v>0</v>
      </c>
    </row>
    <row r="30" spans="10:13" ht="12.75">
      <c r="J30" s="20">
        <v>7</v>
      </c>
      <c r="K30" s="52"/>
      <c r="L30" s="25"/>
      <c r="M30" s="46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6">
        <f t="shared" si="1"/>
        <v>0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f>100397.12-4690.29</f>
        <v>95706.83</v>
      </c>
      <c r="J40" s="20">
        <v>17</v>
      </c>
      <c r="K40" s="20"/>
      <c r="L40" s="25"/>
      <c r="M40" s="46">
        <f t="shared" si="1"/>
        <v>0</v>
      </c>
    </row>
    <row r="41" spans="1:13" ht="12.75">
      <c r="A41" t="s">
        <v>7</v>
      </c>
      <c r="F41" s="5">
        <v>102005.49</v>
      </c>
      <c r="J41" s="20">
        <v>18</v>
      </c>
      <c r="K41" s="20"/>
      <c r="L41" s="25"/>
      <c r="M41" s="46">
        <f t="shared" si="1"/>
        <v>0</v>
      </c>
    </row>
    <row r="42" spans="2:13" ht="12.75">
      <c r="B42" t="s">
        <v>8</v>
      </c>
      <c r="F42" s="9">
        <f>F41/F40</f>
        <v>1.06581202198422</v>
      </c>
      <c r="J42" s="20"/>
      <c r="K42" s="30" t="s">
        <v>58</v>
      </c>
      <c r="L42" s="28">
        <f>SUM(L24:L41)</f>
        <v>22.33</v>
      </c>
      <c r="M42" s="31">
        <f>SUM(M24:M41)</f>
        <v>15251.4605628</v>
      </c>
    </row>
    <row r="43" spans="1:11" ht="12.75">
      <c r="A43" t="s">
        <v>131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103105.49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/>
      <c r="L46" s="25"/>
      <c r="M46" s="25"/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(7100+8100)*1.302</f>
        <v>19790.4</v>
      </c>
      <c r="J49" s="20">
        <v>4</v>
      </c>
      <c r="K49" s="20"/>
      <c r="L49" s="23"/>
      <c r="M49" s="53"/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/>
      <c r="L50" s="23"/>
      <c r="M50" s="53"/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2">
        <f>F49+F50+F51</f>
        <v>24868.2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0.6</v>
      </c>
      <c r="E55" t="s">
        <v>14</v>
      </c>
      <c r="F55" s="11">
        <f>B55*D55</f>
        <v>530.22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2">
        <f>SUM(F54:F55)</f>
        <v>530.22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1960902</v>
      </c>
      <c r="D58">
        <v>222433.7</v>
      </c>
      <c r="E58">
        <v>3169.4</v>
      </c>
      <c r="F58" s="35">
        <f>C58/D58*E58</f>
        <v>27940.38312899529</v>
      </c>
      <c r="J58" s="20">
        <v>13</v>
      </c>
      <c r="K58" s="20"/>
      <c r="L58" s="23"/>
      <c r="M58" s="23"/>
    </row>
    <row r="59" spans="1:13" ht="12.75">
      <c r="A59" t="s">
        <v>20</v>
      </c>
      <c r="F59" s="35">
        <f>M20</f>
        <v>15422.211352800003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15251.4605628</v>
      </c>
      <c r="J60" s="20">
        <v>15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16</v>
      </c>
      <c r="K61" s="20"/>
      <c r="L61" s="23"/>
      <c r="M61" s="23"/>
    </row>
    <row r="62" spans="1:13" ht="12.75">
      <c r="A62" t="s">
        <v>22</v>
      </c>
      <c r="F62" s="5">
        <f>M64</f>
        <v>0</v>
      </c>
      <c r="J62" s="20">
        <v>17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18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33" t="s">
        <v>65</v>
      </c>
      <c r="M64" s="34">
        <f>SUM(M46:M63)</f>
        <v>0</v>
      </c>
    </row>
    <row r="65" spans="2:6" ht="12.75">
      <c r="B65">
        <v>3169.4</v>
      </c>
      <c r="C65" t="s">
        <v>13</v>
      </c>
      <c r="D65" s="11">
        <v>0.8</v>
      </c>
      <c r="E65" t="s">
        <v>14</v>
      </c>
      <c r="F65" s="45">
        <f>B65*D65</f>
        <v>2535.5200000000004</v>
      </c>
    </row>
    <row r="66" spans="1:6" ht="12.75">
      <c r="A66" s="54" t="s">
        <v>79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61149.57504459529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0.49</v>
      </c>
      <c r="E70" t="s">
        <v>14</v>
      </c>
      <c r="F70" s="45">
        <f>B70*D70</f>
        <v>1553.006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2.98</v>
      </c>
      <c r="E73" t="s">
        <v>14</v>
      </c>
      <c r="F73" s="11">
        <f>B73*D73</f>
        <v>9444.812</v>
      </c>
    </row>
    <row r="74" spans="1:6" ht="12.75">
      <c r="A74" s="10" t="s">
        <v>29</v>
      </c>
      <c r="F74" s="32">
        <f>F70+F73</f>
        <v>10997.818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5.82</v>
      </c>
      <c r="E77" t="s">
        <v>14</v>
      </c>
      <c r="F77" s="11">
        <f>B77*D77</f>
        <v>18445.908000000003</v>
      </c>
    </row>
    <row r="78" spans="1:6" ht="12.75">
      <c r="A78" s="10" t="s">
        <v>32</v>
      </c>
      <c r="F78" s="32">
        <f>SUM(F77)</f>
        <v>18445.908000000003</v>
      </c>
    </row>
    <row r="79" spans="1:6" ht="12.75">
      <c r="A79" s="58" t="s">
        <v>78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33</v>
      </c>
      <c r="B80" s="1"/>
      <c r="F80" s="32">
        <f>F52+F56+F68+F74+F78+F79</f>
        <v>115991.7210445953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6727.519820586526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9585.54+4283.52</f>
        <v>13869.060000000001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2*285.28</f>
        <v>570.56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137158.86086518184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44986</v>
      </c>
      <c r="C87" s="40">
        <v>-71566</v>
      </c>
      <c r="D87" s="43">
        <f>F44</f>
        <v>103105.49</v>
      </c>
      <c r="E87" s="43">
        <f>F85</f>
        <v>137158.86086518184</v>
      </c>
      <c r="F87" s="44">
        <f>C87+D87-E87</f>
        <v>-105619.37086518183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45015</v>
      </c>
      <c r="F89" t="s">
        <v>113</v>
      </c>
    </row>
    <row r="90" spans="1:7" ht="13.5" thickBot="1">
      <c r="A90" t="s">
        <v>114</v>
      </c>
      <c r="F90" s="49">
        <f>E87</f>
        <v>137158.86086518184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2023-01-12T16:37:52Z</cp:lastPrinted>
  <dcterms:created xsi:type="dcterms:W3CDTF">2008-08-18T07:30:19Z</dcterms:created>
  <dcterms:modified xsi:type="dcterms:W3CDTF">2023-06-16T08:15:52Z</dcterms:modified>
  <cp:category/>
  <cp:version/>
  <cp:contentType/>
  <cp:contentStatus/>
</cp:coreProperties>
</file>