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<sst xmlns="http://schemas.openxmlformats.org/spreadsheetml/2006/main" count="159" uniqueCount="136">
  <si>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</si>
  <si>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</si>
  <si>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</si>
  <si>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</si>
  <si>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</si>
  <si>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</si>
  <si>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</si>
  <si>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</si>
  <si>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</si>
  <si>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</si>
  <si>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</si>
  <si>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</si>
  <si>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</si>
  <si>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</si>
  <si>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</si>
  <si>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</si>
  <si>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</si>
  <si>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</si>
  <si>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</si>
  <si>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</si>
  <si>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</si>
  <si>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</si>
  <si>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</si>
  <si>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</si>
  <si>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</si>
  <si>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</si>
  <si>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</si>
  <si>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</si>
  <si>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</si>
  <si>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</si>
  <si>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</si>
  <si>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</si>
  <si>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</si>
  <si>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</si>
  <si>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</si>
  <si>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</si>
  <si>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</si>
  <si>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</si>
  <si>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</si>
  <si>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</si>
  <si>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</si>
  <si>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</si>
  <si>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</si>
  <si>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</si>
  <si>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</si>
  <si>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</si>
  <si>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</si>
  <si>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</si>
  <si>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</si>
  <si>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</si>
  <si>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</si>
  <si>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</si>
  <si>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</si>
  <si>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</si>
  <si>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</si>
  <si>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</si>
  <si>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</si>
  <si>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</si>
  <si>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</si>
  <si>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</si>
  <si>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</si>
  <si>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</si>
  <si>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</si>
  <si>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</si>
  <si>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</si>
  <si>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</si>
  <si>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</si>
  <si>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</si>
  <si>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</si>
  <si>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</si>
  <si>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</si>
  <si>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</si>
  <si>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</si>
  <si>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</si>
  <si>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</si>
  <si>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</si>
  <si>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</si>
  <si>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</si>
  <si>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</si>
  <si>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</si>
  <si>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</si>
  <si>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</si>
  <si>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</si>
  <si>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</si>
  <si>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</si>
  <si>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</si>
  <si>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</si>
  <si>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</si>
  <si>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</si>
  <si>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</si>
  <si>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</si>
  <si>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</si>
  <si>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</si>
  <si>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</si>
  <si>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</si>
  <si>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</si>
  <si>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</si>
  <si>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</si>
  <si>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</si>
  <si>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</si>
  <si>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</si>
  <si>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</si>
  <si>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</si>
  <si>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</si>
  <si>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</si>
  <si>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</si>
  <si>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</si>
  <si>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</si>
  <si>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</si>
  <si>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</si>
  <si>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</si>
  <si>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</si>
  <si>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</si>
  <si>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</si>
  <si>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</si>
  <si>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</si>
  <si>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</si>
  <si>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</si>
  <si>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</si>
  <si>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</si>
  <si>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</si>
  <si>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</si>
  <si>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</si>
  <si>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</si>
  <si>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</si>
  <si>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</si>
  <si>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</si>
  <si>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</si>
  <si>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</si>
  <si>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</si>
  <si>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</si>
  <si>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Арендаторы (поликлиника,ростелеком, МТС)</t>
  </si>
  <si>
    <t>декабря</t>
  </si>
  <si>
    <t>за   ноябрь-декабрь  2023 г.</t>
  </si>
  <si>
    <t>01.11.2023г.</t>
  </si>
  <si>
    <t>ост.на 01.01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</si>
</sst>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84" fontId="0" fillId="0" borderId="12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L18" sqref="L18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E2" s="65">
        <v>12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2.86</v>
      </c>
      <c r="M6" s="49">
        <f>L6*524.58*1.302</f>
        <v>1953.3890376000002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1557.2472048000002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2.87</v>
      </c>
      <c r="M16" s="49">
        <f t="shared" si="0"/>
        <v>1960.2190692000004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49">
        <f t="shared" si="0"/>
        <v>4098.01896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737.6434128000001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341.50158000000005</v>
      </c>
    </row>
    <row r="20" spans="1:13" ht="12.75">
      <c r="A20" t="s">
        <v>102</v>
      </c>
      <c r="J20" s="20"/>
      <c r="K20" s="27" t="s">
        <v>57</v>
      </c>
      <c r="L20" s="28">
        <f>SUM(L6:L19)</f>
        <v>15.59</v>
      </c>
      <c r="M20" s="34">
        <f>SUM(M6:M19)</f>
        <v>10648.019264400002</v>
      </c>
    </row>
    <row r="21" spans="1:11" ht="12.75">
      <c r="A21" t="s">
        <v>126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/>
      <c r="L24" s="54"/>
      <c r="M24" s="33">
        <f>L24*524.58*1.302*1.15</f>
        <v>0</v>
      </c>
    </row>
    <row r="25" spans="1:13" ht="12.75">
      <c r="A25" t="s">
        <v>106</v>
      </c>
      <c r="J25" s="36">
        <v>2</v>
      </c>
      <c r="K25" s="35"/>
      <c r="L25" s="54"/>
      <c r="M25" s="33">
        <f aca="true" t="shared" si="1" ref="M25:M32">L25*524.58*1.302*1.15</f>
        <v>0</v>
      </c>
    </row>
    <row r="26" spans="1:13" ht="12.75">
      <c r="A26" t="s">
        <v>107</v>
      </c>
      <c r="J26" s="36">
        <v>3</v>
      </c>
      <c r="K26" s="35"/>
      <c r="L26" s="54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6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0</v>
      </c>
      <c r="M33" s="34">
        <f>SUM(M24:M32)</f>
        <v>0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/>
      <c r="L37" s="25"/>
      <c r="M37" s="25"/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66360.12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63987.39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0.964244639702279</v>
      </c>
      <c r="J42" s="20">
        <v>6</v>
      </c>
      <c r="K42" s="20"/>
      <c r="L42" s="25"/>
      <c r="M42" s="25"/>
    </row>
    <row r="43" spans="1:13" ht="12.75">
      <c r="A43" s="7" t="s">
        <v>131</v>
      </c>
      <c r="B43" s="7"/>
      <c r="C43" s="7"/>
      <c r="D43" s="7"/>
      <c r="E43" s="7"/>
      <c r="F43" s="5">
        <f>(439*15.84)+400+300</f>
        <v>7653.76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71641.15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(5400+5400)*1.302</f>
        <v>14061.6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(2450+2450)*1.302</f>
        <v>6379.8</v>
      </c>
      <c r="J50" s="20">
        <v>14</v>
      </c>
      <c r="K50" s="20"/>
      <c r="L50" s="25"/>
      <c r="M50" s="25"/>
    </row>
    <row r="51" spans="1:13" ht="12.75">
      <c r="A51" s="62" t="s">
        <v>83</v>
      </c>
      <c r="B51" s="58"/>
      <c r="C51" s="58"/>
      <c r="D51" s="58"/>
      <c r="E51" s="60">
        <v>1.11</v>
      </c>
      <c r="F51" s="59">
        <f>E33*E51</f>
        <v>2333.2200000000003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22774.620000000003</v>
      </c>
      <c r="J52" s="20"/>
      <c r="K52" s="20"/>
      <c r="L52" s="31" t="s">
        <v>64</v>
      </c>
      <c r="M52" s="28">
        <f>SUM(M37:M51)</f>
        <v>0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0.6</v>
      </c>
      <c r="E55" t="s">
        <v>14</v>
      </c>
      <c r="F55" s="11">
        <f>B55*D55</f>
        <v>122.1</v>
      </c>
    </row>
    <row r="56" spans="1:6" ht="12.75">
      <c r="A56" s="4" t="s">
        <v>17</v>
      </c>
      <c r="B56" s="10"/>
      <c r="C56" s="10"/>
      <c r="F56" s="32">
        <f>SUM(F54:F55)</f>
        <v>122.1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1958853</v>
      </c>
      <c r="D58">
        <v>222433.7</v>
      </c>
      <c r="E58">
        <v>2102</v>
      </c>
      <c r="F58" s="37">
        <f>C58/D58*E58</f>
        <v>18511.174367912776</v>
      </c>
    </row>
    <row r="59" spans="1:6" ht="12.75">
      <c r="A59" t="s">
        <v>20</v>
      </c>
      <c r="F59" s="37">
        <f>M20</f>
        <v>10648.019264400002</v>
      </c>
    </row>
    <row r="60" spans="1:6" ht="12.75">
      <c r="A60" t="s">
        <v>21</v>
      </c>
      <c r="F60" s="11">
        <f>M33</f>
        <v>0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M52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0.94</v>
      </c>
      <c r="E65" t="s">
        <v>14</v>
      </c>
      <c r="F65" s="5">
        <f>B65*D65</f>
        <v>1975.8799999999999</v>
      </c>
    </row>
    <row r="66" spans="1:6" ht="12.75">
      <c r="A66" s="58" t="s">
        <v>75</v>
      </c>
      <c r="B66" s="58"/>
      <c r="C66" s="58"/>
      <c r="D66" s="59"/>
      <c r="E66" s="58"/>
      <c r="F66" s="60">
        <v>0</v>
      </c>
    </row>
    <row r="67" spans="1:6" ht="12.75">
      <c r="A67" s="58" t="s">
        <v>84</v>
      </c>
      <c r="B67" s="58"/>
      <c r="C67" s="58"/>
      <c r="D67" s="59">
        <v>0.8</v>
      </c>
      <c r="E67" s="58"/>
      <c r="F67" s="60">
        <f>D67*E33</f>
        <v>1681.6000000000001</v>
      </c>
    </row>
    <row r="68" spans="1:6" ht="12.75">
      <c r="A68" s="4" t="s">
        <v>25</v>
      </c>
      <c r="B68" s="10"/>
      <c r="C68" s="10"/>
      <c r="F68" s="32">
        <f>SUM(F58:F67)</f>
        <v>32816.67363231278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0.49</v>
      </c>
      <c r="E70" t="s">
        <v>14</v>
      </c>
      <c r="F70" s="47">
        <f>B70*D70</f>
        <v>1029.98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2.56</v>
      </c>
      <c r="E73" t="s">
        <v>14</v>
      </c>
      <c r="F73" s="11">
        <f>B73*D73</f>
        <v>5381.12</v>
      </c>
    </row>
    <row r="74" spans="1:6" ht="12.75">
      <c r="A74" s="4" t="s">
        <v>29</v>
      </c>
      <c r="F74" s="32">
        <f>F70+F73</f>
        <v>6411.1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6.31</v>
      </c>
      <c r="E77" t="s">
        <v>14</v>
      </c>
      <c r="F77" s="5">
        <f>B77*D77</f>
        <v>13263.619999999999</v>
      </c>
    </row>
    <row r="78" spans="1:6" ht="12.75">
      <c r="A78" s="4" t="s">
        <v>31</v>
      </c>
      <c r="F78" s="8">
        <f>SUM(F77)</f>
        <v>13263.619999999999</v>
      </c>
    </row>
    <row r="79" spans="1:6" ht="12.75">
      <c r="A79" s="63" t="s">
        <v>78</v>
      </c>
      <c r="B79" s="58"/>
      <c r="C79" s="58"/>
      <c r="D79" s="60">
        <v>2.26</v>
      </c>
      <c r="E79" s="58"/>
      <c r="F79" s="64">
        <f>D79*E33</f>
        <v>4750.5199999999995</v>
      </c>
    </row>
    <row r="80" spans="1:6" ht="12.75">
      <c r="A80" s="1" t="s">
        <v>32</v>
      </c>
      <c r="B80" s="1"/>
      <c r="F80" s="32">
        <f>F52+F56+F68+F74+F78+F79</f>
        <v>80138.63363231278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4648.04075067414</v>
      </c>
      <c r="I81" s="7"/>
    </row>
    <row r="82" spans="1:9" ht="12.75">
      <c r="A82" s="1"/>
      <c r="B82" s="38" t="s">
        <v>127</v>
      </c>
      <c r="C82" s="48"/>
      <c r="D82" s="1"/>
      <c r="E82" s="55"/>
      <c r="F82" s="61">
        <f>0+0</f>
        <v>0</v>
      </c>
      <c r="I82" s="7"/>
    </row>
    <row r="83" spans="1:9" ht="12.75">
      <c r="A83" s="1"/>
      <c r="B83" s="38" t="s">
        <v>128</v>
      </c>
      <c r="C83" s="48"/>
      <c r="D83" s="1"/>
      <c r="E83" s="55"/>
      <c r="F83" s="56">
        <f>2*188.54</f>
        <v>377.08</v>
      </c>
      <c r="I83" s="7"/>
    </row>
    <row r="84" spans="1:9" ht="12.75">
      <c r="A84" s="1"/>
      <c r="B84" s="38" t="s">
        <v>129</v>
      </c>
      <c r="C84" s="48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85163.75438298692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135</v>
      </c>
    </row>
    <row r="87" spans="1:6" ht="12.75">
      <c r="A87" s="13"/>
      <c r="B87" s="41">
        <v>45597</v>
      </c>
      <c r="C87" s="42">
        <v>97882</v>
      </c>
      <c r="D87" s="45">
        <f>F44</f>
        <v>71641.15</v>
      </c>
      <c r="E87" s="45">
        <f>F85</f>
        <v>85163.75438298692</v>
      </c>
      <c r="F87" s="46">
        <f>C87+D87-E87</f>
        <v>84359.39561701307</v>
      </c>
    </row>
    <row r="89" spans="1:6" ht="13.5" thickBot="1">
      <c r="A89" t="s">
        <v>111</v>
      </c>
      <c r="C89" s="52" t="s">
        <v>134</v>
      </c>
      <c r="D89" s="8" t="s">
        <v>112</v>
      </c>
      <c r="E89" s="52">
        <v>45291</v>
      </c>
      <c r="F89" s="57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2023-01-12T16:17:47Z</cp:lastPrinted>
  <dcterms:created xsi:type="dcterms:W3CDTF">2008-08-18T07:30:19Z</dcterms:created>
  <dcterms:modified xsi:type="dcterms:W3CDTF">2024-02-12T07:10:17Z</dcterms:modified>
  <cp:category/>
  <cp:version/>
  <cp:contentType/>
  <cp:contentStatus/>
</cp:coreProperties>
</file>