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<sst xmlns="http://schemas.openxmlformats.org/spreadsheetml/2006/main" count="163" uniqueCount="140">
  <si>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</si>
  <si>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</si>
  <si>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</si>
  <si>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</si>
  <si>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</si>
  <si>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</si>
  <si>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</si>
  <si>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</si>
  <si>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</si>
  <si>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</si>
  <si>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</si>
  <si>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</si>
  <si>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</si>
  <si>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</si>
  <si>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</si>
  <si>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</si>
  <si>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</si>
  <si>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</si>
  <si>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</si>
  <si>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</si>
  <si>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</si>
  <si>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</si>
  <si>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</si>
  <si>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</si>
  <si>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</si>
  <si>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</si>
  <si>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</si>
  <si>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</si>
  <si>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</si>
  <si>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</si>
  <si>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</si>
  <si>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</si>
  <si>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</si>
  <si>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</si>
  <si>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</si>
  <si>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</si>
  <si>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</si>
  <si>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</si>
  <si>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</si>
  <si>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</si>
  <si>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</si>
  <si>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</si>
  <si>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</si>
  <si>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</si>
  <si>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</si>
  <si>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</si>
  <si>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</si>
  <si>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</si>
  <si>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</si>
  <si>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</si>
  <si>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</si>
  <si>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</si>
  <si>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</si>
  <si>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</si>
  <si>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</si>
  <si>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</si>
  <si>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</si>
  <si>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</si>
  <si>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</si>
  <si>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</si>
  <si>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</si>
  <si>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</si>
  <si>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</si>
  <si>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</si>
  <si>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</si>
  <si>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</si>
  <si>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</si>
  <si>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</si>
  <si>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</si>
  <si>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</si>
  <si>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</si>
  <si>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</si>
  <si>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</si>
  <si>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</si>
  <si>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</si>
  <si>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</si>
  <si>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</si>
  <si>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</si>
  <si>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</si>
  <si>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</si>
  <si>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</si>
  <si>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</si>
  <si>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</si>
  <si>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</si>
  <si>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</si>
  <si>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</si>
  <si>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</si>
  <si>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</si>
  <si>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</si>
  <si>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</si>
  <si>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</si>
  <si>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</si>
  <si>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</si>
  <si>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</si>
  <si>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</si>
  <si>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</si>
  <si>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</si>
  <si>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</si>
  <si>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</si>
  <si>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</si>
  <si>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</si>
  <si>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</si>
  <si>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</si>
  <si>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</si>
  <si>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</si>
  <si>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</si>
  <si>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</si>
  <si>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</si>
  <si>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</si>
  <si>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</si>
  <si>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</si>
  <si>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</si>
  <si>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</si>
  <si>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</si>
  <si>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</si>
  <si>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</si>
  <si>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</si>
  <si>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</si>
  <si>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</si>
  <si>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</si>
  <si>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</si>
  <si>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</si>
  <si>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</si>
  <si>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</si>
  <si>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</si>
  <si>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</si>
  <si>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</si>
  <si>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</si>
  <si>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</si>
  <si>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</si>
  <si>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</si>
  <si>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</t>
  </si>
  <si>
    <t>2023 г.</t>
  </si>
  <si>
    <t>октября</t>
  </si>
  <si>
    <t>за   сентябрь-октябрь  2023 г.</t>
  </si>
  <si>
    <t>01.09.2023г.</t>
  </si>
  <si>
    <t>ост.на 01.11</t>
  </si>
  <si>
    <t>установка хомута кв.6</t>
  </si>
  <si>
    <t>хомут 32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</si>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</sst>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34" sqref="M34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E2" s="58">
        <v>10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0.6</v>
      </c>
      <c r="M6" s="44">
        <f>L6*524.58*1.302</f>
        <v>409.801896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0.74</v>
      </c>
      <c r="M14" s="44">
        <f t="shared" si="0"/>
        <v>505.42233840000006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4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4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1.3399999999999999</v>
      </c>
      <c r="M20" s="32">
        <f>SUM(M6:M19)</f>
        <v>915.2242344000001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0" t="s">
        <v>137</v>
      </c>
      <c r="L24" s="23">
        <v>2</v>
      </c>
      <c r="M24" s="44">
        <f>L24*524.58*1.302</f>
        <v>1366.0063200000002</v>
      </c>
    </row>
    <row r="25" spans="1:13" ht="12.75">
      <c r="A25" t="s">
        <v>106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107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3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44">
        <f>L28*524.58*1.302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2">
        <f>SUM(M24:M26)</f>
        <v>1366.0063200000002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0" t="s">
        <v>138</v>
      </c>
      <c r="L33" s="23" t="s">
        <v>139</v>
      </c>
      <c r="M33" s="23">
        <v>260</v>
      </c>
    </row>
    <row r="34" spans="1:13" ht="12.75">
      <c r="A34" t="s">
        <v>2</v>
      </c>
      <c r="E34">
        <v>0</v>
      </c>
      <c r="F34" t="s">
        <v>66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0"/>
      <c r="L36" s="23"/>
      <c r="M36" s="23"/>
    </row>
    <row r="37" spans="10:13" ht="12.75">
      <c r="J37" s="25">
        <v>5</v>
      </c>
      <c r="K37" s="40"/>
      <c r="L37" s="25"/>
      <c r="M37" s="25"/>
    </row>
    <row r="38" spans="2:13" ht="12.75">
      <c r="B38" s="1" t="s">
        <v>5</v>
      </c>
      <c r="C38" s="1"/>
      <c r="J38" s="25">
        <v>6</v>
      </c>
      <c r="K38" s="40"/>
      <c r="L38" s="25"/>
      <c r="M38" s="25"/>
    </row>
    <row r="39" spans="10:13" ht="12.75">
      <c r="J39" s="25">
        <v>7</v>
      </c>
      <c r="K39" s="40"/>
      <c r="L39" s="25"/>
      <c r="M39" s="25"/>
    </row>
    <row r="40" spans="1:13" ht="12.75">
      <c r="A40" s="2" t="s">
        <v>6</v>
      </c>
      <c r="F40" s="11">
        <v>8713.94</v>
      </c>
      <c r="J40" s="25">
        <v>8</v>
      </c>
      <c r="K40" s="40"/>
      <c r="L40" s="25"/>
      <c r="M40" s="25"/>
    </row>
    <row r="41" spans="1:13" ht="12.75">
      <c r="A41" t="s">
        <v>7</v>
      </c>
      <c r="F41" s="5">
        <v>8210.8</v>
      </c>
      <c r="J41" s="25">
        <v>9</v>
      </c>
      <c r="K41" s="40"/>
      <c r="L41" s="25"/>
      <c r="M41" s="25"/>
    </row>
    <row r="42" spans="2:13" ht="12.75">
      <c r="B42" t="s">
        <v>8</v>
      </c>
      <c r="F42" s="9" t="s">
        <v>131</v>
      </c>
      <c r="J42" s="25">
        <v>10</v>
      </c>
      <c r="K42" s="4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8210.8</v>
      </c>
      <c r="J43" s="20"/>
      <c r="K43" s="20"/>
      <c r="L43" s="30" t="s">
        <v>65</v>
      </c>
      <c r="M43" s="32">
        <f>SUM(M33:M42)</f>
        <v>260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(E33*3.8)*2</f>
        <v>2121.16</v>
      </c>
    </row>
    <row r="49" ht="12.75">
      <c r="A49" s="6" t="s">
        <v>15</v>
      </c>
    </row>
    <row r="50" spans="1:6" ht="12.75">
      <c r="A50" s="53" t="s">
        <v>83</v>
      </c>
      <c r="B50" s="45"/>
      <c r="C50" s="45"/>
      <c r="D50" s="45"/>
      <c r="E50" s="54">
        <v>0</v>
      </c>
      <c r="F50" s="49">
        <f>E50*E33</f>
        <v>0</v>
      </c>
    </row>
    <row r="51" spans="1:6" ht="12.75">
      <c r="A51" s="4" t="s">
        <v>34</v>
      </c>
      <c r="F51" s="31">
        <f>F48+F49+F50</f>
        <v>2121.16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5">
        <v>1958853</v>
      </c>
      <c r="D57">
        <v>222433.7</v>
      </c>
      <c r="E57">
        <v>279.1</v>
      </c>
      <c r="F57" s="33">
        <f>C57/D57*E57</f>
        <v>2457.882381581568</v>
      </c>
    </row>
    <row r="58" spans="1:6" ht="12.75">
      <c r="A58" t="s">
        <v>20</v>
      </c>
      <c r="F58" s="33">
        <f>M20</f>
        <v>915.2242344000001</v>
      </c>
    </row>
    <row r="59" spans="1:6" ht="12.75">
      <c r="A59" t="s">
        <v>21</v>
      </c>
      <c r="F59" s="11">
        <f>M29</f>
        <v>1366.0063200000002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260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0.81</v>
      </c>
      <c r="E64" t="s">
        <v>14</v>
      </c>
      <c r="F64" s="11">
        <f>B64*D64</f>
        <v>226.07100000000003</v>
      </c>
    </row>
    <row r="65" spans="1:6" ht="12.75">
      <c r="A65" s="45" t="s">
        <v>75</v>
      </c>
      <c r="B65" s="45"/>
      <c r="C65" s="45"/>
      <c r="D65" s="49"/>
      <c r="E65" s="45"/>
      <c r="F65" s="49">
        <v>0</v>
      </c>
    </row>
    <row r="66" spans="1:6" ht="12.75">
      <c r="A66" s="45" t="s">
        <v>84</v>
      </c>
      <c r="B66" s="45"/>
      <c r="C66" s="45"/>
      <c r="D66" s="49">
        <v>0</v>
      </c>
      <c r="E66" s="45"/>
      <c r="F66" s="49">
        <f>D66*E33</f>
        <v>0</v>
      </c>
    </row>
    <row r="67" spans="1:6" ht="12.75">
      <c r="A67" s="55" t="s">
        <v>25</v>
      </c>
      <c r="B67" s="56"/>
      <c r="C67" s="56"/>
      <c r="D67" s="45"/>
      <c r="E67" s="45"/>
      <c r="F67" s="57">
        <f>SUM(F57:F66)</f>
        <v>5225.1839359815685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0.49</v>
      </c>
      <c r="E69" t="s">
        <v>14</v>
      </c>
      <c r="F69" s="11">
        <f>B69*D69</f>
        <v>136.75900000000001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2.86</v>
      </c>
      <c r="E72" t="s">
        <v>14</v>
      </c>
      <c r="F72" s="11">
        <f>B72*D72</f>
        <v>798.226</v>
      </c>
    </row>
    <row r="73" spans="1:6" ht="12.75">
      <c r="A73" s="4" t="s">
        <v>29</v>
      </c>
      <c r="F73" s="31">
        <f>F69+F72</f>
        <v>934.985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5.44</v>
      </c>
      <c r="E76" t="s">
        <v>14</v>
      </c>
      <c r="F76" s="11">
        <f>B76*D76</f>
        <v>1518.3040000000003</v>
      </c>
    </row>
    <row r="77" spans="1:6" ht="12.75">
      <c r="A77" s="4" t="s">
        <v>32</v>
      </c>
      <c r="F77" s="31">
        <f>SUM(F76)</f>
        <v>1518.3040000000003</v>
      </c>
    </row>
    <row r="78" spans="1:6" ht="12.75">
      <c r="A78" s="55" t="s">
        <v>78</v>
      </c>
      <c r="B78" s="45"/>
      <c r="C78" s="45"/>
      <c r="D78" s="54">
        <v>0</v>
      </c>
      <c r="E78" s="45"/>
      <c r="F78" s="57">
        <f>D78*E33</f>
        <v>0</v>
      </c>
    </row>
    <row r="79" spans="1:6" ht="12.75">
      <c r="A79" s="1" t="s">
        <v>33</v>
      </c>
      <c r="B79" s="1"/>
      <c r="F79" s="31">
        <f>F51+F55+F67+F73+F77+F78</f>
        <v>9799.632935981568</v>
      </c>
    </row>
    <row r="80" spans="1:6" ht="12.75">
      <c r="A80" s="1" t="s">
        <v>76</v>
      </c>
      <c r="B80" s="34"/>
      <c r="C80" s="34">
        <v>0.028</v>
      </c>
      <c r="D80" s="1"/>
      <c r="E80" s="1"/>
      <c r="F80" s="31">
        <f>F79*5.8%</f>
        <v>568.3787102869309</v>
      </c>
    </row>
    <row r="81" spans="1:6" ht="12.75">
      <c r="A81" s="1"/>
      <c r="B81" s="34" t="s">
        <v>128</v>
      </c>
      <c r="C81" s="34"/>
      <c r="D81" s="1"/>
      <c r="E81" s="51"/>
      <c r="F81" s="52">
        <f>122.22+21</f>
        <v>143.22</v>
      </c>
    </row>
    <row r="82" spans="1:6" ht="12.75">
      <c r="A82" s="1"/>
      <c r="B82" s="34" t="s">
        <v>129</v>
      </c>
      <c r="C82" s="34"/>
      <c r="D82" s="1"/>
      <c r="E82" s="51"/>
      <c r="F82" s="52">
        <f>2*100.48</f>
        <v>200.96</v>
      </c>
    </row>
    <row r="83" spans="1:6" ht="12.75">
      <c r="A83" s="1"/>
      <c r="B83" s="34" t="s">
        <v>130</v>
      </c>
      <c r="C83" s="34"/>
      <c r="D83" s="1"/>
      <c r="E83" s="51"/>
      <c r="F83" s="52">
        <f>2*16.75</f>
        <v>33.5</v>
      </c>
    </row>
    <row r="84" spans="1:9" ht="15">
      <c r="A84" s="12" t="s">
        <v>35</v>
      </c>
      <c r="B84" s="12"/>
      <c r="C84" s="3"/>
      <c r="D84" s="12"/>
      <c r="E84" s="12"/>
      <c r="F84" s="41">
        <f>F79+F80+F81+F82+F83</f>
        <v>10745.691646268497</v>
      </c>
      <c r="I84" s="7"/>
    </row>
    <row r="85" spans="2:6" ht="12.75">
      <c r="B85" s="35" t="s">
        <v>68</v>
      </c>
      <c r="C85" s="36" t="s">
        <v>69</v>
      </c>
      <c r="D85" s="22" t="s">
        <v>70</v>
      </c>
      <c r="E85" s="22" t="s">
        <v>71</v>
      </c>
      <c r="F85" s="39" t="s">
        <v>136</v>
      </c>
    </row>
    <row r="86" spans="1:6" ht="12.75">
      <c r="A86" s="13"/>
      <c r="B86" s="37">
        <v>45536</v>
      </c>
      <c r="C86" s="38">
        <v>-73951</v>
      </c>
      <c r="D86" s="42">
        <f>F43</f>
        <v>8210.8</v>
      </c>
      <c r="E86" s="42">
        <f>F84</f>
        <v>10745.691646268497</v>
      </c>
      <c r="F86" s="43">
        <f>C86+D86-E86</f>
        <v>-76485.89164626849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45230</v>
      </c>
      <c r="F88" t="s">
        <v>113</v>
      </c>
    </row>
    <row r="89" spans="1:7" ht="13.5" thickBot="1">
      <c r="A89" t="s">
        <v>114</v>
      </c>
      <c r="F89" s="48">
        <f>E86</f>
        <v>10745.691646268497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2023-01-12T16:58:29Z</cp:lastPrinted>
  <dcterms:created xsi:type="dcterms:W3CDTF">2008-08-18T07:30:19Z</dcterms:created>
  <dcterms:modified xsi:type="dcterms:W3CDTF">2024-01-17T12:12:22Z</dcterms:modified>
  <cp:category/>
  <cp:version/>
  <cp:contentType/>
  <cp:contentStatus/>
</cp:coreProperties>
</file>