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<sst xmlns="http://schemas.openxmlformats.org/spreadsheetml/2006/main" count="165" uniqueCount="142">
  <si>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</si>
  <si>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</si>
  <si>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</si>
  <si>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</si>
  <si>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</si>
  <si>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</si>
  <si>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</si>
  <si>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</si>
  <si>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</si>
  <si>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</si>
  <si>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</si>
  <si>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</si>
  <si>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</si>
  <si>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</si>
  <si>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</si>
  <si>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</si>
  <si>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</si>
  <si>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</si>
  <si>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</si>
  <si>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</si>
  <si>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</si>
  <si>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</si>
  <si>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</si>
  <si>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</si>
  <si>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</si>
  <si>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</si>
  <si>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</si>
  <si>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</si>
  <si>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</si>
  <si>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</si>
  <si>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</si>
  <si>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</si>
  <si>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</si>
  <si>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</si>
  <si>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</si>
  <si>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</si>
  <si>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</si>
  <si>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</si>
  <si>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</si>
  <si>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</si>
  <si>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</si>
  <si>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</si>
  <si>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</si>
  <si>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</si>
  <si>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</si>
  <si>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</si>
  <si>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</si>
  <si>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</si>
  <si>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</si>
  <si>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</si>
  <si>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</si>
  <si>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</si>
  <si>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</si>
  <si>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</si>
  <si>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</si>
  <si>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</si>
  <si>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</si>
  <si>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</si>
  <si>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</si>
  <si>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</si>
  <si>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</si>
  <si>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</si>
  <si>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</si>
  <si>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</si>
  <si>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</si>
  <si>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</si>
  <si>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</si>
  <si>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</si>
  <si>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</si>
  <si>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</si>
  <si>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</si>
  <si>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</si>
  <si>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</si>
  <si>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</si>
  <si>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</si>
  <si>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</si>
  <si>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</si>
  <si>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</si>
  <si>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</si>
  <si>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</si>
  <si>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</si>
  <si>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</si>
  <si>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</si>
  <si>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</si>
  <si>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</si>
  <si>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</si>
  <si>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</si>
  <si>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</si>
  <si>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</si>
  <si>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</si>
  <si>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</si>
  <si>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</si>
  <si>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</si>
  <si>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</si>
  <si>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</si>
  <si>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</si>
  <si>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</si>
  <si>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</si>
  <si>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</si>
  <si>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</si>
  <si>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</si>
  <si>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</si>
  <si>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</si>
  <si>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</si>
  <si>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</si>
  <si>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</si>
  <si>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</si>
  <si>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</si>
  <si>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</si>
  <si>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</si>
  <si>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</si>
  <si>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</si>
  <si>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</si>
  <si>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</si>
  <si>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</si>
  <si>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</si>
  <si>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</si>
  <si>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</si>
  <si>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</si>
  <si>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</si>
  <si>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</si>
  <si>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</si>
  <si>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</si>
  <si>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</si>
  <si>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</si>
  <si>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</si>
  <si>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</si>
  <si>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</si>
  <si>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</si>
  <si>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</si>
  <si>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</si>
  <si>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</si>
  <si>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</si>
  <si>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</si>
  <si>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</si>
  <si>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</si>
  <si>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 ( МТС, Видикон)</t>
  </si>
  <si>
    <t xml:space="preserve">работа по договору </t>
  </si>
  <si>
    <t>откачка воды из техподполий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</si>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</sst>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E2" s="60">
        <v>2</v>
      </c>
      <c r="K2" s="5" t="s">
        <v>133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131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5.31</v>
      </c>
      <c r="M14" s="47">
        <f t="shared" si="0"/>
        <v>3626.7467796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7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7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57</v>
      </c>
      <c r="L20" s="28">
        <f>SUM(L6:L19)</f>
        <v>6.89</v>
      </c>
      <c r="M20" s="32">
        <f>SUM(M6:M19)</f>
        <v>4705.8917724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137</v>
      </c>
      <c r="L24" s="47"/>
      <c r="M24" s="47">
        <v>7128</v>
      </c>
    </row>
    <row r="25" spans="1:13" ht="12.75">
      <c r="A25" t="s">
        <v>105</v>
      </c>
      <c r="J25" s="20">
        <v>2</v>
      </c>
      <c r="K25" s="20" t="s">
        <v>138</v>
      </c>
      <c r="L25" s="47">
        <v>1.51</v>
      </c>
      <c r="M25" s="47">
        <f aca="true" t="shared" si="1" ref="M25:M38">L25*524.58*1.302</f>
        <v>1031.3347716</v>
      </c>
    </row>
    <row r="26" spans="1:13" ht="12.75">
      <c r="A26" t="s">
        <v>106</v>
      </c>
      <c r="J26" s="20">
        <v>3</v>
      </c>
      <c r="K26" s="20" t="s">
        <v>139</v>
      </c>
      <c r="L26" s="47">
        <v>0.21</v>
      </c>
      <c r="M26" s="47">
        <f t="shared" si="1"/>
        <v>143.4306636</v>
      </c>
    </row>
    <row r="27" spans="1:13" ht="12.75">
      <c r="A27" s="49" t="s">
        <v>107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7">
        <f t="shared" si="1"/>
        <v>0</v>
      </c>
    </row>
    <row r="30" spans="10:13" ht="12.75">
      <c r="J30" s="20">
        <v>7</v>
      </c>
      <c r="K30" s="20"/>
      <c r="L30" s="25"/>
      <c r="M30" s="47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7">
        <f t="shared" si="1"/>
        <v>0</v>
      </c>
    </row>
    <row r="32" spans="10:13" ht="12.75">
      <c r="J32" s="20">
        <v>9</v>
      </c>
      <c r="K32" s="20"/>
      <c r="L32" s="25"/>
      <c r="M32" s="47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47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7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47">
        <f t="shared" si="1"/>
        <v>0</v>
      </c>
    </row>
    <row r="37" spans="10:13" ht="12.75">
      <c r="J37" s="20">
        <v>14</v>
      </c>
      <c r="K37" s="20"/>
      <c r="L37" s="25"/>
      <c r="M37" s="47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7">
        <f t="shared" si="1"/>
        <v>0</v>
      </c>
    </row>
    <row r="39" spans="10:13" ht="12.75">
      <c r="J39" s="20"/>
      <c r="K39" s="29" t="s">
        <v>57</v>
      </c>
      <c r="L39" s="32">
        <f>SUM(L24:L38)</f>
        <v>1.72</v>
      </c>
      <c r="M39" s="32">
        <f>SUM(M24:M38)</f>
        <v>8302.765435199999</v>
      </c>
    </row>
    <row r="40" spans="1:11" ht="12.75">
      <c r="A40" s="2" t="s">
        <v>6</v>
      </c>
      <c r="F40" s="11">
        <v>63520.96</v>
      </c>
      <c r="K40" s="1" t="s">
        <v>61</v>
      </c>
    </row>
    <row r="41" spans="1:13" ht="12.75">
      <c r="A41" t="s">
        <v>7</v>
      </c>
      <c r="F41" s="5">
        <v>55375.92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0.8717739782270293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136</v>
      </c>
      <c r="F43" s="5">
        <f>300+114.13</f>
        <v>414.13</v>
      </c>
      <c r="J43" s="20">
        <v>1</v>
      </c>
      <c r="K43" s="20" t="s">
        <v>140</v>
      </c>
      <c r="L43" s="25" t="s">
        <v>141</v>
      </c>
      <c r="M43" s="25">
        <f>3*18.3</f>
        <v>54.900000000000006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55790.049999999996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(3931+4200)*1.302</f>
        <v>10586.562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(1575+1700)*1.302</f>
        <v>4264.05</v>
      </c>
      <c r="J50" s="20">
        <v>8</v>
      </c>
      <c r="K50" s="20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14850.612000000001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2">
        <f>SUM(M43:M52)</f>
        <v>54.900000000000006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4"/>
      <c r="K54" s="44"/>
      <c r="L54" s="45"/>
      <c r="M54" s="46"/>
    </row>
    <row r="55" spans="1:6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1885089</v>
      </c>
      <c r="D58">
        <v>222535.4</v>
      </c>
      <c r="E58">
        <v>2017.4</v>
      </c>
      <c r="F58" s="33">
        <f>C58/D58*E58</f>
        <v>17089.319490741702</v>
      </c>
    </row>
    <row r="59" spans="1:6" ht="12.75">
      <c r="A59" t="s">
        <v>19</v>
      </c>
      <c r="F59" s="33">
        <f>M20</f>
        <v>4705.8917724</v>
      </c>
    </row>
    <row r="60" spans="1:6" ht="12.75">
      <c r="A60" t="s">
        <v>20</v>
      </c>
      <c r="F60" s="11">
        <f>M39</f>
        <v>8302.765435199999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M53</f>
        <v>54.900000000000006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0.52</v>
      </c>
      <c r="E65" t="s">
        <v>14</v>
      </c>
      <c r="F65" s="11">
        <f>B65*D65</f>
        <v>1049.048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31201.924698341703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0.49</v>
      </c>
      <c r="E70" t="s">
        <v>14</v>
      </c>
      <c r="F70" s="11">
        <f>B70*D70</f>
        <v>988.5260000000001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2.67</v>
      </c>
      <c r="E73" t="s">
        <v>14</v>
      </c>
      <c r="F73" s="11">
        <f>B73*D73</f>
        <v>5386.4580000000005</v>
      </c>
    </row>
    <row r="74" spans="1:6" ht="12.75">
      <c r="A74" s="4" t="s">
        <v>28</v>
      </c>
      <c r="F74" s="31">
        <f>F70+F73</f>
        <v>6374.984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3"/>
    </row>
    <row r="77" spans="2:6" ht="12.75">
      <c r="B77">
        <v>2017.4</v>
      </c>
      <c r="C77" t="s">
        <v>13</v>
      </c>
      <c r="D77" s="11">
        <v>5.43</v>
      </c>
      <c r="E77" t="s">
        <v>14</v>
      </c>
      <c r="F77" s="11">
        <f>B77*D77</f>
        <v>10954.482</v>
      </c>
    </row>
    <row r="78" spans="1:6" ht="12.75">
      <c r="A78" s="4" t="s">
        <v>31</v>
      </c>
      <c r="F78" s="31">
        <f>SUM(F77)</f>
        <v>10954.482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1">
        <f>F52+F56+F68+F74+F78+F79</f>
        <v>63382.002698341705</v>
      </c>
      <c r="G80" s="7"/>
      <c r="H80" s="7"/>
    </row>
    <row r="81" spans="1:6" ht="12.75">
      <c r="A81" s="1" t="s">
        <v>75</v>
      </c>
      <c r="B81" s="34"/>
      <c r="C81" s="34">
        <v>0.058</v>
      </c>
      <c r="D81" s="1"/>
      <c r="E81" s="1"/>
      <c r="F81" s="31">
        <f>F80*5.8%</f>
        <v>3676.1561565038187</v>
      </c>
    </row>
    <row r="82" spans="1:6" ht="12.75">
      <c r="A82" s="1"/>
      <c r="B82" s="34" t="s">
        <v>128</v>
      </c>
      <c r="C82" s="34"/>
      <c r="D82" s="1"/>
      <c r="E82" s="53"/>
      <c r="F82" s="54">
        <f>955.86+1041.78</f>
        <v>1997.6399999999999</v>
      </c>
    </row>
    <row r="83" spans="1:6" ht="12.75">
      <c r="A83" s="1"/>
      <c r="B83" s="34" t="s">
        <v>129</v>
      </c>
      <c r="C83" s="34"/>
      <c r="D83" s="1"/>
      <c r="E83" s="53"/>
      <c r="F83" s="54">
        <f>2*141.39</f>
        <v>282.78</v>
      </c>
    </row>
    <row r="84" spans="1:6" ht="12.75">
      <c r="A84" s="1"/>
      <c r="B84" s="34" t="s">
        <v>130</v>
      </c>
      <c r="C84" s="34"/>
      <c r="D84" s="1"/>
      <c r="E84" s="53"/>
      <c r="F84" s="54">
        <v>0</v>
      </c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69338.57885484552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135</v>
      </c>
    </row>
    <row r="87" spans="1:6" ht="12.75">
      <c r="A87" s="13"/>
      <c r="B87" s="37">
        <v>44927</v>
      </c>
      <c r="C87" s="38">
        <v>41800</v>
      </c>
      <c r="D87" s="40">
        <f>F44</f>
        <v>55790.049999999996</v>
      </c>
      <c r="E87" s="40">
        <f>F85</f>
        <v>69338.57885484552</v>
      </c>
      <c r="F87" s="41">
        <f>C87+D87-E87</f>
        <v>28251.47114515447</v>
      </c>
    </row>
    <row r="89" spans="1:6" ht="13.5" thickBot="1">
      <c r="A89" t="s">
        <v>112</v>
      </c>
      <c r="C89" s="50" t="s">
        <v>134</v>
      </c>
      <c r="D89" s="8" t="s">
        <v>113</v>
      </c>
      <c r="E89" s="50">
        <v>44985</v>
      </c>
      <c r="F89" t="s">
        <v>114</v>
      </c>
    </row>
    <row r="90" spans="1:7" ht="13.5" thickBot="1">
      <c r="A90" t="s">
        <v>115</v>
      </c>
      <c r="F90" s="51">
        <f>E87</f>
        <v>69338.57885484552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2023-01-12T16:59:05Z</cp:lastPrinted>
  <dcterms:created xsi:type="dcterms:W3CDTF">2008-08-18T07:30:19Z</dcterms:created>
  <dcterms:modified xsi:type="dcterms:W3CDTF">2023-05-05T07:47:59Z</dcterms:modified>
  <cp:category/>
  <cp:version/>
  <cp:contentType/>
  <cp:contentStatus/>
</cp:coreProperties>
</file>