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<sst xmlns="http://schemas.openxmlformats.org/spreadsheetml/2006/main" count="164" uniqueCount="141">
  <si>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</si>
  <si>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</si>
  <si>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</si>
  <si>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</si>
  <si>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</si>
  <si>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</si>
  <si>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</si>
  <si>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</si>
  <si>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</si>
  <si>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</si>
  <si>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</si>
  <si>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</si>
  <si>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</si>
  <si>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</si>
  <si>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</si>
  <si>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</si>
  <si>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</si>
  <si>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</si>
  <si>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</si>
  <si>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</si>
  <si>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</si>
  <si>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</si>
  <si>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</si>
  <si>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</si>
  <si>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</si>
  <si>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</si>
  <si>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</si>
  <si>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</si>
  <si>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</si>
  <si>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</si>
  <si>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</si>
  <si>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</si>
  <si>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</si>
  <si>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</si>
  <si>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</si>
  <si>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</si>
  <si>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</si>
  <si>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</si>
  <si>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</si>
  <si>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</si>
  <si>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</si>
  <si>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</si>
  <si>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</si>
  <si>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</si>
  <si>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</si>
  <si>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</si>
  <si>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</si>
  <si>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</si>
  <si>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</si>
  <si>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</si>
  <si>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</si>
  <si>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</si>
  <si>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</si>
  <si>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</si>
  <si>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</si>
  <si>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</si>
  <si>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</si>
  <si>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</si>
  <si>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</si>
  <si>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</si>
  <si>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</si>
  <si>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</si>
  <si>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</si>
  <si>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</si>
  <si>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</si>
  <si>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</si>
  <si>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</si>
  <si>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</si>
  <si>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</si>
  <si>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</si>
  <si>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</si>
  <si>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</si>
  <si>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</si>
  <si>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</si>
  <si>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</si>
  <si>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</si>
  <si>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</si>
  <si>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</si>
  <si>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</si>
  <si>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</si>
  <si>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</si>
  <si>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</si>
  <si>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</si>
  <si>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</si>
  <si>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</si>
  <si>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</si>
  <si>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</si>
  <si>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</si>
  <si>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</si>
  <si>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</si>
  <si>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</si>
  <si>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</si>
  <si>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</si>
  <si>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</si>
  <si>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</si>
  <si>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</si>
  <si>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</si>
  <si>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</si>
  <si>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</si>
  <si>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</si>
  <si>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</si>
  <si>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</si>
  <si>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</si>
  <si>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</si>
  <si>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</si>
  <si>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</si>
  <si>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</si>
  <si>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</si>
  <si>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</si>
  <si>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</si>
  <si>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</si>
  <si>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</si>
  <si>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</si>
  <si>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</si>
  <si>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</si>
  <si>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</si>
  <si>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</si>
  <si>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</si>
  <si>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</si>
  <si>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</si>
  <si>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</si>
  <si>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</si>
  <si>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</si>
  <si>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</si>
  <si>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</si>
  <si>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</si>
  <si>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</si>
  <si>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</si>
  <si>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</si>
  <si>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</si>
  <si>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</si>
  <si>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(поликлиника,ростелеком, МТС)</t>
  </si>
  <si>
    <t>июня</t>
  </si>
  <si>
    <t>за   май-июнь  2023 г.</t>
  </si>
  <si>
    <t>01.05.2023г.</t>
  </si>
  <si>
    <t>ост.на 01.07</t>
  </si>
  <si>
    <t>смена ламп (1шт) эл.уз.</t>
  </si>
  <si>
    <t>лампа</t>
  </si>
  <si>
    <t>1шт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</si>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</sst>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5" sqref="K25:L26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E2" s="66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L6*524.58*1.302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3920.4381384000008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1557.2472048000002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49">
        <f t="shared" si="0"/>
        <v>1960.2190692000004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4098.01896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737.6434128000001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18.47</v>
      </c>
      <c r="M20" s="34">
        <f>SUM(M6:M19)</f>
        <v>12615.0683652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136</v>
      </c>
      <c r="L24" s="54">
        <v>0.071</v>
      </c>
      <c r="M24" s="33">
        <f>L24*524.58*1.302*1.15</f>
        <v>55.767208014</v>
      </c>
    </row>
    <row r="25" spans="1:13" ht="12.75">
      <c r="A25" t="s">
        <v>106</v>
      </c>
      <c r="J25" s="36">
        <v>2</v>
      </c>
      <c r="K25" s="35" t="s">
        <v>139</v>
      </c>
      <c r="L25" s="54">
        <v>108.45</v>
      </c>
      <c r="M25" s="33">
        <f aca="true" t="shared" si="1" ref="M25:M32">L25*524.58*1.302*1.15</f>
        <v>85182.44660730001</v>
      </c>
    </row>
    <row r="26" spans="1:13" ht="12.75">
      <c r="A26" t="s">
        <v>107</v>
      </c>
      <c r="J26" s="36">
        <v>3</v>
      </c>
      <c r="K26" s="35" t="s">
        <v>140</v>
      </c>
      <c r="L26" s="54">
        <v>3.12</v>
      </c>
      <c r="M26" s="33">
        <f t="shared" si="1"/>
        <v>2450.61533808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111.641</v>
      </c>
      <c r="M33" s="34">
        <f>SUM(M24:M32)</f>
        <v>87688.829153394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137</v>
      </c>
      <c r="L37" s="25" t="s">
        <v>138</v>
      </c>
      <c r="M37" s="25">
        <v>14.9</v>
      </c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66360.12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62602.23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0.9433712597264744</v>
      </c>
      <c r="J42" s="20">
        <v>6</v>
      </c>
      <c r="K42" s="20"/>
      <c r="L42" s="25"/>
      <c r="M42" s="25"/>
    </row>
    <row r="43" spans="1:13" ht="12.75">
      <c r="A43" s="7" t="s">
        <v>131</v>
      </c>
      <c r="B43" s="7"/>
      <c r="C43" s="7"/>
      <c r="D43" s="7"/>
      <c r="E43" s="7"/>
      <c r="F43" s="5">
        <f>(439*15.84)+400+300</f>
        <v>7653.76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70255.99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(5400+5400)*1.302</f>
        <v>14061.6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(2450+2450)*1.302</f>
        <v>6379.8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20441.4</v>
      </c>
      <c r="J52" s="20"/>
      <c r="K52" s="20"/>
      <c r="L52" s="31" t="s">
        <v>64</v>
      </c>
      <c r="M52" s="28">
        <f>SUM(M37:M51)</f>
        <v>14.9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0.6</v>
      </c>
      <c r="E55" t="s">
        <v>14</v>
      </c>
      <c r="F55" s="11">
        <f>B55*D55</f>
        <v>122.1</v>
      </c>
    </row>
    <row r="56" spans="1:6" ht="12.75">
      <c r="A56" s="4" t="s">
        <v>17</v>
      </c>
      <c r="B56" s="10"/>
      <c r="C56" s="10"/>
      <c r="F56" s="32">
        <f>SUM(F54:F55)</f>
        <v>122.1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1958853</v>
      </c>
      <c r="D58">
        <v>222433.7</v>
      </c>
      <c r="E58">
        <v>2102</v>
      </c>
      <c r="F58" s="37">
        <f>C58/D58*E58</f>
        <v>18511.174367912776</v>
      </c>
    </row>
    <row r="59" spans="1:6" ht="12.75">
      <c r="A59" t="s">
        <v>20</v>
      </c>
      <c r="F59" s="37">
        <f>M20</f>
        <v>12615.0683652</v>
      </c>
    </row>
    <row r="60" spans="1:6" ht="12.75">
      <c r="A60" t="s">
        <v>21</v>
      </c>
      <c r="F60" s="11">
        <f>M33</f>
        <v>87688.829153394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M52</f>
        <v>14.9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0.78</v>
      </c>
      <c r="E65" t="s">
        <v>14</v>
      </c>
      <c r="F65" s="5">
        <f>B65*D65</f>
        <v>1639.56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121250.73188650676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0.49</v>
      </c>
      <c r="E70" t="s">
        <v>14</v>
      </c>
      <c r="F70" s="47">
        <f>B70*D70</f>
        <v>1029.98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3.21</v>
      </c>
      <c r="E73" t="s">
        <v>14</v>
      </c>
      <c r="F73" s="11">
        <f>B73*D73</f>
        <v>6747.42</v>
      </c>
    </row>
    <row r="74" spans="1:6" ht="12.75">
      <c r="A74" s="4" t="s">
        <v>29</v>
      </c>
      <c r="F74" s="32">
        <f>F70+F73</f>
        <v>7777.4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6.08</v>
      </c>
      <c r="E77" t="s">
        <v>14</v>
      </c>
      <c r="F77" s="5">
        <f>B77*D77</f>
        <v>12780.16</v>
      </c>
    </row>
    <row r="78" spans="1:6" ht="12.75">
      <c r="A78" s="4" t="s">
        <v>31</v>
      </c>
      <c r="F78" s="8">
        <f>SUM(F77)</f>
        <v>12780.16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162371.79188650678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9417.563929417393</v>
      </c>
      <c r="I81" s="7"/>
    </row>
    <row r="82" spans="1:9" ht="12.75">
      <c r="A82" s="1"/>
      <c r="B82" s="38" t="s">
        <v>127</v>
      </c>
      <c r="C82" s="48"/>
      <c r="D82" s="1"/>
      <c r="E82" s="55"/>
      <c r="F82" s="62">
        <f>4411.56+343.38</f>
        <v>4754.9400000000005</v>
      </c>
      <c r="I82" s="7"/>
    </row>
    <row r="83" spans="1:9" ht="12.75">
      <c r="A83" s="1"/>
      <c r="B83" s="38" t="s">
        <v>128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129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176921.37581592417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135</v>
      </c>
    </row>
    <row r="87" spans="1:6" ht="12.75">
      <c r="A87" s="13"/>
      <c r="B87" s="41">
        <v>45047</v>
      </c>
      <c r="C87" s="42">
        <v>252914</v>
      </c>
      <c r="D87" s="45">
        <f>F44</f>
        <v>70255.99</v>
      </c>
      <c r="E87" s="45">
        <f>F85</f>
        <v>176921.37581592417</v>
      </c>
      <c r="F87" s="46">
        <f>C87+D87-E87</f>
        <v>146248.61418407582</v>
      </c>
    </row>
    <row r="89" spans="1:6" ht="13.5" thickBot="1">
      <c r="A89" t="s">
        <v>111</v>
      </c>
      <c r="C89" s="52" t="s">
        <v>134</v>
      </c>
      <c r="D89" s="8" t="s">
        <v>112</v>
      </c>
      <c r="E89" s="52">
        <v>45107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2023-01-12T16:17:47Z</cp:lastPrinted>
  <dcterms:created xsi:type="dcterms:W3CDTF">2008-08-18T07:30:19Z</dcterms:created>
  <dcterms:modified xsi:type="dcterms:W3CDTF">2023-07-24T11:21:27Z</dcterms:modified>
  <cp:category/>
  <cp:version/>
  <cp:contentType/>
  <cp:contentStatus/>
</cp:coreProperties>
</file>