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<sst xmlns="http://schemas.openxmlformats.org/spreadsheetml/2006/main" count="171" uniqueCount="146">
  <si>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</si>
  <si>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</si>
  <si>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</si>
  <si>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</si>
  <si>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</si>
  <si>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</si>
  <si>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</si>
  <si>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</si>
  <si>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</si>
  <si>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</si>
  <si>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</si>
  <si>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</si>
  <si>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</si>
  <si>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</si>
  <si>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</si>
  <si>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</si>
  <si>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</si>
  <si>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</si>
  <si>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</si>
  <si>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</si>
  <si>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</si>
  <si>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</si>
  <si>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</si>
  <si>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</si>
  <si>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</si>
  <si>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</si>
  <si>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</si>
  <si>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</si>
  <si>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</si>
  <si>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</si>
  <si>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</si>
  <si>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</si>
  <si>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</si>
  <si>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</si>
  <si>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</si>
  <si>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</si>
  <si>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</si>
  <si>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</si>
  <si>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</si>
  <si>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</si>
  <si>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</si>
  <si>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</si>
  <si>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</si>
  <si>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</si>
  <si>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</si>
  <si>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</si>
  <si>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</si>
  <si>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</si>
  <si>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</si>
  <si>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</si>
  <si>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</si>
  <si>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</si>
  <si>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</si>
  <si>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</si>
  <si>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</si>
  <si>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</si>
  <si>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</si>
  <si>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</si>
  <si>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</si>
  <si>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</si>
  <si>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</si>
  <si>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</si>
  <si>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</si>
  <si>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</si>
  <si>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</si>
  <si>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</si>
  <si>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</si>
  <si>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</si>
  <si>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</si>
  <si>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</si>
  <si>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</si>
  <si>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</si>
  <si>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</si>
  <si>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</si>
  <si>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</si>
  <si>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</si>
  <si>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</si>
  <si>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</si>
  <si>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</si>
  <si>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</si>
  <si>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</si>
  <si>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</si>
  <si>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</si>
  <si>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</si>
  <si>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</si>
  <si>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</si>
  <si>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</si>
  <si>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</si>
  <si>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</si>
  <si>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</si>
  <si>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</si>
  <si>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</si>
  <si>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</si>
  <si>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</si>
  <si>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</si>
  <si>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</si>
  <si>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</si>
  <si>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</si>
  <si>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</si>
  <si>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</si>
  <si>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</si>
  <si>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</si>
  <si>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</si>
  <si>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</si>
  <si>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</si>
  <si>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</si>
  <si>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</si>
  <si>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</si>
  <si>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</si>
  <si>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</si>
  <si>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</si>
  <si>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</si>
  <si>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</si>
  <si>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</si>
  <si>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</si>
  <si>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</si>
  <si>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</si>
  <si>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</si>
  <si>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</si>
  <si>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</si>
  <si>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</si>
  <si>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</si>
  <si>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</si>
  <si>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</si>
  <si>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</si>
  <si>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</si>
  <si>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</si>
  <si>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</si>
  <si>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</si>
  <si>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</si>
  <si>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</si>
  <si>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декабря</t>
  </si>
  <si>
    <t>за   ноябрь-декабрь  2023 г.</t>
  </si>
  <si>
    <t>01.11.2023г.</t>
  </si>
  <si>
    <t>ост.на 01.01</t>
  </si>
  <si>
    <t>изготовление, остекление, установка рамы п-д4</t>
  </si>
  <si>
    <t>доска</t>
  </si>
  <si>
    <t>1шт</t>
  </si>
  <si>
    <t>стекло</t>
  </si>
  <si>
    <t>0,5м2</t>
  </si>
  <si>
    <t>гвоздь</t>
  </si>
  <si>
    <t>0,1кг</t>
  </si>
  <si>
    <t>смена выключателя (1шт) п-д4</t>
  </si>
  <si>
    <t>выключатель</t>
  </si>
  <si>
    <t>смена ламп (1шт) п-д2</t>
  </si>
  <si>
    <t>лампа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</si>
</sst>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1" sqref="M51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11</v>
      </c>
      <c r="E2" s="62">
        <v>12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L6*524.58*1.302</f>
        <v>1932.8989428000002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5709.9064176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1188.4254984000002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1229.4056880000003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110</v>
      </c>
      <c r="J20" s="20"/>
      <c r="K20" s="27" t="s">
        <v>57</v>
      </c>
      <c r="L20" s="28">
        <f>SUM(L6:L19)</f>
        <v>15.23</v>
      </c>
      <c r="M20" s="32">
        <f>SUM(M6:M19)</f>
        <v>10402.138126800002</v>
      </c>
    </row>
    <row r="21" spans="1:11" ht="12.75">
      <c r="A21" t="s">
        <v>125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135</v>
      </c>
      <c r="L24" s="48">
        <v>4.15</v>
      </c>
      <c r="M24" s="31">
        <f>L24*524.58*1.302*1.15</f>
        <v>3259.6325811000006</v>
      </c>
    </row>
    <row r="25" spans="1:13" ht="12.75">
      <c r="A25" t="s">
        <v>114</v>
      </c>
      <c r="J25" s="20">
        <v>2</v>
      </c>
      <c r="K25" s="20" t="s">
        <v>142</v>
      </c>
      <c r="L25" s="48">
        <v>0.24</v>
      </c>
      <c r="M25" s="31">
        <f aca="true" t="shared" si="1" ref="M25:M41">L25*524.58*1.302*1.15</f>
        <v>188.50887216</v>
      </c>
    </row>
    <row r="26" spans="1:13" ht="12.75">
      <c r="A26" t="s">
        <v>115</v>
      </c>
      <c r="J26" s="20">
        <v>3</v>
      </c>
      <c r="K26" s="20" t="s">
        <v>144</v>
      </c>
      <c r="L26" s="48">
        <v>0.071</v>
      </c>
      <c r="M26" s="31">
        <f t="shared" si="1"/>
        <v>55.767208014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100257.12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99227.65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0.9897317018482079</v>
      </c>
      <c r="J42" s="20"/>
      <c r="K42" s="30" t="s">
        <v>57</v>
      </c>
      <c r="L42" s="28">
        <f>SUM(L24:L41)</f>
        <v>4.461</v>
      </c>
      <c r="M42" s="32">
        <f>SUM(M24:M41)</f>
        <v>3503.9086612740007</v>
      </c>
    </row>
    <row r="43" spans="1:11" ht="12.75">
      <c r="A43" s="7" t="s">
        <v>130</v>
      </c>
      <c r="B43" s="7"/>
      <c r="C43" s="7"/>
      <c r="D43" s="7"/>
      <c r="E43" s="7"/>
      <c r="F43" s="5">
        <f>400+300+400</f>
        <v>1100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100327.65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136</v>
      </c>
      <c r="L46" s="23" t="s">
        <v>137</v>
      </c>
      <c r="M46" s="23">
        <v>314.12</v>
      </c>
    </row>
    <row r="47" spans="10:13" ht="12.75">
      <c r="J47" s="20">
        <v>2</v>
      </c>
      <c r="K47" s="20" t="s">
        <v>138</v>
      </c>
      <c r="L47" s="23" t="s">
        <v>139</v>
      </c>
      <c r="M47" s="23">
        <f>0.5*537.92</f>
        <v>268.96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140</v>
      </c>
      <c r="L48" s="23" t="s">
        <v>141</v>
      </c>
      <c r="M48" s="23">
        <f>0.1*146.96</f>
        <v>14.696000000000002</v>
      </c>
    </row>
    <row r="49" spans="1:13" ht="12.75">
      <c r="A49" t="s">
        <v>12</v>
      </c>
      <c r="F49" s="11">
        <f>(5400+5400)*1.302</f>
        <v>14061.6</v>
      </c>
      <c r="J49" s="20">
        <v>4</v>
      </c>
      <c r="K49" s="20" t="s">
        <v>143</v>
      </c>
      <c r="L49" s="23" t="s">
        <v>137</v>
      </c>
      <c r="M49" s="23">
        <v>90.22</v>
      </c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 t="s">
        <v>145</v>
      </c>
      <c r="L50" s="25" t="s">
        <v>137</v>
      </c>
      <c r="M50" s="23">
        <f>15.9</f>
        <v>15.9</v>
      </c>
    </row>
    <row r="51" spans="1:13" ht="12.75">
      <c r="A51" s="58" t="s">
        <v>83</v>
      </c>
      <c r="B51" s="56"/>
      <c r="C51" s="56"/>
      <c r="D51" s="56"/>
      <c r="E51" s="59">
        <v>1.11</v>
      </c>
      <c r="F51" s="57">
        <f>E51*E33</f>
        <v>3558.4380000000006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22697.838000000003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0.6</v>
      </c>
      <c r="E56" t="s">
        <v>14</v>
      </c>
      <c r="F56" s="5">
        <f>B56*D56</f>
        <v>0</v>
      </c>
      <c r="J56" s="20">
        <v>11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3"/>
      <c r="M57" s="23"/>
    </row>
    <row r="58" spans="1:13" ht="12.75">
      <c r="A58" s="4" t="s">
        <v>18</v>
      </c>
      <c r="B58" s="4"/>
      <c r="J58" s="20">
        <v>13</v>
      </c>
      <c r="K58" s="20"/>
      <c r="L58" s="23"/>
      <c r="M58" s="23"/>
    </row>
    <row r="59" spans="1:13" ht="12.75">
      <c r="A59" t="s">
        <v>19</v>
      </c>
      <c r="C59">
        <v>1958853</v>
      </c>
      <c r="D59">
        <v>222433.7</v>
      </c>
      <c r="E59">
        <v>3205.8</v>
      </c>
      <c r="F59" s="36">
        <f>C59/D59*E59</f>
        <v>28231.742525525584</v>
      </c>
      <c r="J59" s="20">
        <v>14</v>
      </c>
      <c r="K59" s="20"/>
      <c r="L59" s="23"/>
      <c r="M59" s="23"/>
    </row>
    <row r="60" spans="1:13" ht="12.75">
      <c r="A60" t="s">
        <v>20</v>
      </c>
      <c r="F60" s="36">
        <f>M20</f>
        <v>10402.138126800002</v>
      </c>
      <c r="J60" s="20">
        <v>15</v>
      </c>
      <c r="K60" s="20"/>
      <c r="L60" s="23"/>
      <c r="M60" s="23"/>
    </row>
    <row r="61" spans="1:13" ht="12.75">
      <c r="A61" t="s">
        <v>21</v>
      </c>
      <c r="F61" s="11">
        <f>M42</f>
        <v>3503.9086612740007</v>
      </c>
      <c r="J61" s="20">
        <v>16</v>
      </c>
      <c r="K61" s="20"/>
      <c r="L61" s="23"/>
      <c r="M61" s="23"/>
    </row>
    <row r="62" spans="1:13" ht="12.75">
      <c r="A62" t="s">
        <v>70</v>
      </c>
      <c r="F62" s="5">
        <f>0*600*1.302</f>
        <v>0</v>
      </c>
      <c r="J62" s="20">
        <v>17</v>
      </c>
      <c r="K62" s="20"/>
      <c r="L62" s="23"/>
      <c r="M62" s="23"/>
    </row>
    <row r="63" spans="1:13" ht="12.75">
      <c r="A63" t="s">
        <v>22</v>
      </c>
      <c r="F63" s="5">
        <f>M81</f>
        <v>703.896</v>
      </c>
      <c r="J63" s="20">
        <v>18</v>
      </c>
      <c r="K63" s="20"/>
      <c r="L63" s="23"/>
      <c r="M63" s="23"/>
    </row>
    <row r="64" spans="1:13" ht="12.75">
      <c r="A64" t="s">
        <v>23</v>
      </c>
      <c r="F64" s="5"/>
      <c r="J64" s="20">
        <v>19</v>
      </c>
      <c r="K64" s="20"/>
      <c r="L64" s="23"/>
      <c r="M64" s="23"/>
    </row>
    <row r="65" spans="1:13" ht="12.75">
      <c r="A65" t="s">
        <v>24</v>
      </c>
      <c r="F65" s="5"/>
      <c r="J65" s="20">
        <v>20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0.94</v>
      </c>
      <c r="E66" t="s">
        <v>14</v>
      </c>
      <c r="F66" s="11">
        <f>B66*D66</f>
        <v>3013.452</v>
      </c>
      <c r="J66" s="20">
        <v>21</v>
      </c>
      <c r="K66" s="20"/>
      <c r="L66" s="23"/>
      <c r="M66" s="23"/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/>
      <c r="L67" s="23"/>
      <c r="M67" s="23"/>
    </row>
    <row r="68" spans="1:13" ht="12.75">
      <c r="A68" s="56" t="s">
        <v>84</v>
      </c>
      <c r="B68" s="56"/>
      <c r="C68" s="56"/>
      <c r="D68" s="57">
        <v>0.8</v>
      </c>
      <c r="E68" s="56"/>
      <c r="F68" s="57">
        <f>D68*E33</f>
        <v>2564.6400000000003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48419.77731359958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>
        <v>25</v>
      </c>
      <c r="K70" s="20"/>
      <c r="L70" s="25"/>
      <c r="M70" s="25"/>
    </row>
    <row r="71" spans="1:13" ht="12.75">
      <c r="A71" t="s">
        <v>27</v>
      </c>
      <c r="B71">
        <v>3205.8</v>
      </c>
      <c r="C71" t="s">
        <v>65</v>
      </c>
      <c r="D71" s="5">
        <v>0.49</v>
      </c>
      <c r="E71" t="s">
        <v>14</v>
      </c>
      <c r="F71" s="11">
        <f>B71*D71</f>
        <v>1570.842</v>
      </c>
      <c r="J71" s="20">
        <v>26</v>
      </c>
      <c r="K71" s="20"/>
      <c r="L71" s="25"/>
      <c r="M71" s="25"/>
    </row>
    <row r="72" spans="1:13" ht="12.75">
      <c r="A72" t="s">
        <v>28</v>
      </c>
      <c r="F72" s="5"/>
      <c r="J72" s="20">
        <v>27</v>
      </c>
      <c r="K72" s="20"/>
      <c r="L72" s="25"/>
      <c r="M72" s="25"/>
    </row>
    <row r="73" spans="1:13" ht="12.75">
      <c r="A73" s="7" t="s">
        <v>71</v>
      </c>
      <c r="F73" s="5"/>
      <c r="J73" s="20">
        <v>28</v>
      </c>
      <c r="K73" s="20"/>
      <c r="L73" s="25"/>
      <c r="M73" s="25"/>
    </row>
    <row r="74" spans="2:13" ht="12.75">
      <c r="B74">
        <v>3205.8</v>
      </c>
      <c r="C74" t="s">
        <v>13</v>
      </c>
      <c r="D74" s="11">
        <v>2.56</v>
      </c>
      <c r="E74" t="s">
        <v>14</v>
      </c>
      <c r="F74" s="11">
        <f>B74*D74</f>
        <v>8206.848</v>
      </c>
      <c r="J74" s="20">
        <v>29</v>
      </c>
      <c r="K74" s="20"/>
      <c r="L74" s="25"/>
      <c r="M74" s="25"/>
    </row>
    <row r="75" spans="1:13" ht="12.75">
      <c r="A75" s="10" t="s">
        <v>29</v>
      </c>
      <c r="F75" s="33">
        <f>F71+F74</f>
        <v>9777.69</v>
      </c>
      <c r="J75" s="20">
        <v>30</v>
      </c>
      <c r="K75" s="20"/>
      <c r="L75" s="25"/>
      <c r="M75" s="25"/>
    </row>
    <row r="76" spans="1:13" ht="12.75">
      <c r="A76" s="4" t="s">
        <v>30</v>
      </c>
      <c r="J76" s="20">
        <v>31</v>
      </c>
      <c r="K76" s="20"/>
      <c r="L76" s="25"/>
      <c r="M76" s="25"/>
    </row>
    <row r="77" spans="1:13" ht="12.75">
      <c r="A77" s="7" t="s">
        <v>72</v>
      </c>
      <c r="B77" s="7"/>
      <c r="C77" s="7"/>
      <c r="D77" s="7"/>
      <c r="E77" s="7"/>
      <c r="F77" s="7"/>
      <c r="J77" s="20">
        <v>32</v>
      </c>
      <c r="K77" s="20"/>
      <c r="L77" s="25"/>
      <c r="M77" s="25"/>
    </row>
    <row r="78" spans="2:13" ht="12.75">
      <c r="B78">
        <v>3205.8</v>
      </c>
      <c r="C78" t="s">
        <v>13</v>
      </c>
      <c r="D78" s="11">
        <v>6.31</v>
      </c>
      <c r="E78" t="s">
        <v>14</v>
      </c>
      <c r="F78" s="11">
        <f>B78*D78</f>
        <v>20228.597999999998</v>
      </c>
      <c r="J78" s="20">
        <v>33</v>
      </c>
      <c r="K78" s="20"/>
      <c r="L78" s="25"/>
      <c r="M78" s="25"/>
    </row>
    <row r="79" spans="1:13" ht="12.75">
      <c r="A79" s="10" t="s">
        <v>31</v>
      </c>
      <c r="F79" s="33">
        <f>SUM(F78)</f>
        <v>20228.597999999998</v>
      </c>
      <c r="J79" s="20">
        <v>34</v>
      </c>
      <c r="K79" s="20"/>
      <c r="L79" s="25"/>
      <c r="M79" s="25"/>
    </row>
    <row r="80" spans="1:13" ht="12.75">
      <c r="A80" s="60" t="s">
        <v>76</v>
      </c>
      <c r="B80" s="56"/>
      <c r="C80" s="56"/>
      <c r="D80" s="59">
        <v>2.26</v>
      </c>
      <c r="E80" s="56"/>
      <c r="F80" s="61">
        <f>D80*E33</f>
        <v>7245.108</v>
      </c>
      <c r="J80" s="20">
        <v>35</v>
      </c>
      <c r="K80" s="20"/>
      <c r="L80" s="25"/>
      <c r="M80" s="25"/>
    </row>
    <row r="81" spans="1:13" ht="12.75">
      <c r="A81" s="1" t="s">
        <v>32</v>
      </c>
      <c r="B81" s="1"/>
      <c r="F81" s="33">
        <f>F52+F57+F69+F75+F79+F80</f>
        <v>108369.01131359959</v>
      </c>
      <c r="I81" s="7"/>
      <c r="J81" s="20"/>
      <c r="K81" s="20"/>
      <c r="L81" s="34" t="s">
        <v>63</v>
      </c>
      <c r="M81" s="35">
        <f>SUM(M46:M80)</f>
        <v>703.896</v>
      </c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6285.402656188776</v>
      </c>
    </row>
    <row r="83" spans="1:6" ht="12.75">
      <c r="A83" s="1"/>
      <c r="B83" s="37" t="s">
        <v>126</v>
      </c>
      <c r="C83" s="37"/>
      <c r="D83" s="1"/>
      <c r="E83" s="54"/>
      <c r="F83" s="55">
        <f>8019.96+7176.06</f>
        <v>15196.02</v>
      </c>
    </row>
    <row r="84" spans="1:6" ht="12.75">
      <c r="A84" s="1"/>
      <c r="B84" s="37" t="s">
        <v>127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128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130235.39396978838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134</v>
      </c>
    </row>
    <row r="88" spans="1:6" ht="12.75">
      <c r="A88" s="13"/>
      <c r="B88" s="40">
        <v>45597</v>
      </c>
      <c r="C88" s="41">
        <v>-311338</v>
      </c>
      <c r="D88" s="44">
        <f>F44</f>
        <v>100327.65</v>
      </c>
      <c r="E88" s="44">
        <f>F86</f>
        <v>130235.39396978838</v>
      </c>
      <c r="F88" s="45">
        <f>C88+D88-E88</f>
        <v>-341245.74396978837</v>
      </c>
    </row>
    <row r="90" spans="1:6" ht="13.5" thickBot="1">
      <c r="A90" t="s">
        <v>85</v>
      </c>
      <c r="C90" s="51" t="s">
        <v>133</v>
      </c>
      <c r="D90" s="8" t="s">
        <v>86</v>
      </c>
      <c r="E90" s="51">
        <v>45291</v>
      </c>
      <c r="F90" t="s">
        <v>87</v>
      </c>
    </row>
    <row r="91" spans="1:7" ht="13.5" thickBot="1">
      <c r="A91" t="s">
        <v>88</v>
      </c>
      <c r="F91" s="52">
        <f>E88</f>
        <v>130235.39396978838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2023-01-12T16:35:26Z</cp:lastPrinted>
  <dcterms:created xsi:type="dcterms:W3CDTF">2008-08-18T07:30:19Z</dcterms:created>
  <dcterms:modified xsi:type="dcterms:W3CDTF">2024-02-26T13:39:23Z</dcterms:modified>
  <cp:category/>
  <cp:version/>
  <cp:contentType/>
  <cp:contentStatus/>
</cp:coreProperties>
</file>