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<sst xmlns="http://schemas.openxmlformats.org/spreadsheetml/2006/main" count="162" uniqueCount="139">
  <si>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</si>
  <si>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</si>
  <si>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</si>
  <si>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</si>
  <si>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</si>
  <si>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</si>
  <si>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</si>
  <si>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</si>
  <si>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</si>
  <si>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</si>
  <si>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</si>
  <si>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</si>
  <si>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</si>
  <si>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</si>
  <si>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</si>
  <si>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</si>
  <si>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</si>
  <si>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</si>
  <si>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</si>
  <si>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</si>
  <si>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</si>
  <si>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</si>
  <si>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</si>
  <si>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</si>
  <si>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</si>
  <si>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</si>
  <si>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</si>
  <si>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</si>
  <si>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</si>
  <si>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</si>
  <si>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</si>
  <si>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</si>
  <si>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</si>
  <si>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</si>
  <si>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</si>
  <si>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</si>
  <si>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</si>
  <si>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</si>
  <si>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</si>
  <si>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</si>
  <si>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</si>
  <si>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</si>
  <si>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</si>
  <si>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</si>
  <si>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</si>
  <si>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</si>
  <si>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</si>
  <si>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</si>
  <si>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</si>
  <si>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</si>
  <si>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</si>
  <si>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</si>
  <si>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</si>
  <si>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</si>
  <si>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</si>
  <si>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</si>
  <si>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</si>
  <si>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</si>
  <si>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</si>
  <si>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</si>
  <si>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</si>
  <si>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</si>
  <si>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</si>
  <si>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</si>
  <si>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</si>
  <si>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</si>
  <si>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</si>
  <si>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</si>
  <si>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</si>
  <si>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</si>
  <si>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</si>
  <si>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</si>
  <si>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</si>
  <si>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</si>
  <si>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</si>
  <si>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</si>
  <si>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</si>
  <si>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</si>
  <si>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</si>
  <si>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</si>
  <si>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</si>
  <si>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</si>
  <si>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</si>
  <si>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</si>
  <si>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</si>
  <si>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</si>
  <si>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</si>
  <si>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</si>
  <si>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</si>
  <si>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</si>
  <si>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</si>
  <si>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</si>
  <si>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</si>
  <si>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</si>
  <si>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</si>
  <si>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</si>
  <si>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</si>
  <si>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</si>
  <si>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</si>
  <si>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</si>
  <si>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</si>
  <si>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</si>
  <si>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</si>
  <si>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</si>
  <si>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</si>
  <si>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</si>
  <si>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</si>
  <si>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</si>
  <si>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</si>
  <si>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</si>
  <si>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</si>
  <si>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</si>
  <si>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</si>
  <si>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</si>
  <si>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</si>
  <si>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</si>
  <si>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</si>
  <si>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</si>
  <si>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</si>
  <si>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</si>
  <si>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</si>
  <si>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</si>
  <si>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</si>
  <si>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</si>
  <si>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</si>
  <si>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</si>
  <si>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</si>
  <si>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</si>
  <si>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</si>
  <si>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</si>
  <si>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</si>
  <si>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</si>
  <si>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</si>
  <si>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августа</t>
  </si>
  <si>
    <t>за   июль-август  2023 г.</t>
  </si>
  <si>
    <t>01.07.2023г.</t>
  </si>
  <si>
    <t>ост.на 01.09</t>
  </si>
  <si>
    <t>материал для конт.площадки</t>
  </si>
  <si>
    <t>устройство конт. площадки для крупногабаритного мусора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</si>
</sst>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">
      <selection activeCell="K24" sqref="K24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7</v>
      </c>
      <c r="E2" s="58">
        <v>8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5">
        <f>L6*524.58*1.302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0" t="s">
        <v>138</v>
      </c>
      <c r="L24" s="23">
        <v>3</v>
      </c>
      <c r="M24" s="45">
        <f>L24*524.58*1.302</f>
        <v>2049.00948</v>
      </c>
    </row>
    <row r="25" spans="1:13" ht="12.75">
      <c r="A25" t="s">
        <v>107</v>
      </c>
      <c r="J25" s="23">
        <v>2</v>
      </c>
      <c r="K25" s="40"/>
      <c r="L25" s="23"/>
      <c r="M25" s="45">
        <f>L25*524.58*1.302</f>
        <v>0</v>
      </c>
    </row>
    <row r="26" spans="1:13" ht="12.75">
      <c r="A26" t="s">
        <v>108</v>
      </c>
      <c r="J26" s="23">
        <v>3</v>
      </c>
      <c r="K26" s="40"/>
      <c r="L26" s="23"/>
      <c r="M26" s="45">
        <f>L26*524.58*1.302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H27" s="47"/>
      <c r="J27" s="23">
        <v>4</v>
      </c>
      <c r="K27" s="40"/>
      <c r="L27" s="23"/>
      <c r="M27" s="45">
        <f>L27*524.58*1.302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1"/>
      <c r="L28" s="25"/>
      <c r="M28" s="45">
        <f>L28*524.58*1.302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2">
        <f>SUM(M24:M28)</f>
        <v>2049.00948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0" t="s">
        <v>137</v>
      </c>
      <c r="L33" s="23"/>
      <c r="M33" s="23">
        <v>4034</v>
      </c>
    </row>
    <row r="34" spans="1:13" ht="12.75">
      <c r="A34" t="s">
        <v>2</v>
      </c>
      <c r="E34">
        <v>0</v>
      </c>
      <c r="F34" t="s">
        <v>67</v>
      </c>
      <c r="J34" s="23">
        <v>2</v>
      </c>
      <c r="K34" s="40"/>
      <c r="L34" s="23"/>
      <c r="M34" s="23"/>
    </row>
    <row r="35" spans="1:13" ht="12.75">
      <c r="A35" t="s">
        <v>3</v>
      </c>
      <c r="J35" s="23">
        <v>3</v>
      </c>
      <c r="K35" s="40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0"/>
      <c r="L36" s="23"/>
      <c r="M36" s="23"/>
    </row>
    <row r="37" spans="10:13" ht="12.75">
      <c r="J37" s="23">
        <v>5</v>
      </c>
      <c r="K37" s="40"/>
      <c r="L37" s="23"/>
      <c r="M37" s="23"/>
    </row>
    <row r="38" spans="2:13" ht="12.75">
      <c r="B38" s="1" t="s">
        <v>5</v>
      </c>
      <c r="C38" s="1"/>
      <c r="J38" s="23">
        <v>6</v>
      </c>
      <c r="K38" s="40"/>
      <c r="L38" s="23"/>
      <c r="M38" s="23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11935.94</v>
      </c>
      <c r="J40" s="20"/>
      <c r="K40" s="20"/>
      <c r="L40" s="30" t="s">
        <v>66</v>
      </c>
      <c r="M40" s="32">
        <f>SUM(M33+M34+M35+M36)</f>
        <v>4034</v>
      </c>
    </row>
    <row r="41" spans="1:6" ht="12.75">
      <c r="A41" t="s">
        <v>7</v>
      </c>
      <c r="F41" s="5">
        <v>10221.36</v>
      </c>
    </row>
    <row r="42" spans="2:6" ht="12.75">
      <c r="B42" t="s">
        <v>8</v>
      </c>
      <c r="F42" s="9">
        <f>F41/F40</f>
        <v>0.8563514897025287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10221.36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(E33*3.8)*2</f>
        <v>2880.4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5">
        <f>E51*E33</f>
        <v>0</v>
      </c>
    </row>
    <row r="52" spans="1:6" ht="12.75">
      <c r="A52" s="4" t="s">
        <v>35</v>
      </c>
      <c r="F52" s="31">
        <f>F49+F50+F51</f>
        <v>2880.4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1958853</v>
      </c>
      <c r="D58">
        <v>222433.7</v>
      </c>
      <c r="E58">
        <v>379</v>
      </c>
      <c r="F58" s="34">
        <f>C58/D58*E58</f>
        <v>3337.647519238317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M29</f>
        <v>2049.00948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23</v>
      </c>
      <c r="F62" s="11">
        <f>M40</f>
        <v>4034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1.2</v>
      </c>
      <c r="E65" t="s">
        <v>15</v>
      </c>
      <c r="F65" s="11">
        <f>B65*D65</f>
        <v>454.8</v>
      </c>
    </row>
    <row r="66" spans="1:6" ht="12.75">
      <c r="A66" s="46" t="s">
        <v>76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9875.456999238317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0.49</v>
      </c>
      <c r="E70" t="s">
        <v>15</v>
      </c>
      <c r="F70" s="11">
        <f>B70*D70</f>
        <v>185.71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2.58</v>
      </c>
      <c r="E73" t="s">
        <v>15</v>
      </c>
      <c r="F73" s="11">
        <f>B73*D73</f>
        <v>977.82</v>
      </c>
    </row>
    <row r="74" spans="1:6" ht="12.75">
      <c r="A74" s="4" t="s">
        <v>30</v>
      </c>
      <c r="F74" s="31">
        <f>F70+F73</f>
        <v>1163.53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5.68</v>
      </c>
      <c r="E77" t="s">
        <v>15</v>
      </c>
      <c r="F77" s="11">
        <f>B77*D77</f>
        <v>2152.72</v>
      </c>
    </row>
    <row r="78" spans="1:6" ht="12.75">
      <c r="A78" s="4" t="s">
        <v>33</v>
      </c>
      <c r="F78" s="8">
        <f>SUM(F77)</f>
        <v>2152.72</v>
      </c>
    </row>
    <row r="79" spans="1:6" ht="12.75">
      <c r="A79" s="56" t="s">
        <v>79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16072.106999238316</v>
      </c>
    </row>
    <row r="81" spans="1:9" ht="12.75">
      <c r="A81" s="1" t="s">
        <v>77</v>
      </c>
      <c r="B81" s="1"/>
      <c r="C81" s="44">
        <v>0.028</v>
      </c>
      <c r="D81" s="1"/>
      <c r="E81" s="1"/>
      <c r="F81" s="31">
        <f>F80*2.8%</f>
        <v>450.0189959786728</v>
      </c>
      <c r="I81" s="7"/>
    </row>
    <row r="82" spans="1:9" ht="12.75">
      <c r="A82" s="1"/>
      <c r="B82" s="1" t="s">
        <v>129</v>
      </c>
      <c r="C82" s="44"/>
      <c r="D82" s="1"/>
      <c r="E82" s="51"/>
      <c r="F82" s="52">
        <f>197.88+197.88</f>
        <v>395.76</v>
      </c>
      <c r="I82" s="7"/>
    </row>
    <row r="83" spans="1:9" ht="12.75">
      <c r="A83" s="1"/>
      <c r="B83" s="1" t="s">
        <v>130</v>
      </c>
      <c r="C83" s="44"/>
      <c r="D83" s="1"/>
      <c r="E83" s="51"/>
      <c r="F83" s="52">
        <f>159.34*2</f>
        <v>318.68</v>
      </c>
      <c r="I83" s="7"/>
    </row>
    <row r="84" spans="1:9" ht="12.75">
      <c r="A84" s="1"/>
      <c r="B84" s="1" t="s">
        <v>131</v>
      </c>
      <c r="C84" s="44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3">
        <f>F80+F81+F82+F83+F84</f>
        <v>17236.565995216988</v>
      </c>
    </row>
    <row r="86" spans="2:6" ht="12.75">
      <c r="B86" s="35" t="s">
        <v>69</v>
      </c>
      <c r="C86" s="36" t="s">
        <v>70</v>
      </c>
      <c r="D86" s="22" t="s">
        <v>71</v>
      </c>
      <c r="E86" s="22" t="s">
        <v>72</v>
      </c>
      <c r="F86" s="39" t="s">
        <v>136</v>
      </c>
    </row>
    <row r="87" spans="1:6" ht="12.75">
      <c r="A87" s="13"/>
      <c r="B87" s="37">
        <v>45108</v>
      </c>
      <c r="C87" s="38">
        <v>-32018</v>
      </c>
      <c r="D87" s="42">
        <f>F44</f>
        <v>10221.36</v>
      </c>
      <c r="E87" s="42">
        <f>F85</f>
        <v>17236.565995216988</v>
      </c>
      <c r="F87" s="43">
        <f>C87+D87-E87</f>
        <v>-39033.20599521699</v>
      </c>
    </row>
    <row r="89" spans="1:6" ht="13.5" thickBot="1">
      <c r="A89" t="s">
        <v>112</v>
      </c>
      <c r="C89" s="48" t="s">
        <v>135</v>
      </c>
      <c r="D89" s="8" t="s">
        <v>113</v>
      </c>
      <c r="E89" s="48">
        <v>45169</v>
      </c>
      <c r="F89" t="s">
        <v>114</v>
      </c>
    </row>
    <row r="90" spans="1:7" ht="13.5" thickBot="1">
      <c r="A90" t="s">
        <v>115</v>
      </c>
      <c r="F90" s="49">
        <f>E87</f>
        <v>17236.565995216988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2023-11-29T11:53:07Z</cp:lastPrinted>
  <dcterms:created xsi:type="dcterms:W3CDTF">2008-08-18T07:30:19Z</dcterms:created>
  <dcterms:modified xsi:type="dcterms:W3CDTF">2023-11-29T11:53:19Z</dcterms:modified>
  <cp:category/>
  <cp:version/>
  <cp:contentType/>
  <cp:contentStatus/>
</cp:coreProperties>
</file>