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<sst xmlns="http://schemas.openxmlformats.org/spreadsheetml/2006/main" count="161" uniqueCount="138">
  <si>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</si>
  <si>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</si>
  <si>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</si>
  <si>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</si>
  <si>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</si>
  <si>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</si>
  <si>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</si>
  <si>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</si>
  <si>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</si>
  <si>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</si>
  <si>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</si>
  <si>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</si>
  <si>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</si>
  <si>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</si>
  <si>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</si>
  <si>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</si>
  <si>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</si>
  <si>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</si>
  <si>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</si>
  <si>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</si>
  <si>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</si>
  <si>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</si>
  <si>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</si>
  <si>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</si>
  <si>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</si>
  <si>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</si>
  <si>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</si>
  <si>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</si>
  <si>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</si>
  <si>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</si>
  <si>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</si>
  <si>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</si>
  <si>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</si>
  <si>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</si>
  <si>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</si>
  <si>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</si>
  <si>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</si>
  <si>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</si>
  <si>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</si>
  <si>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</si>
  <si>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</si>
  <si>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</si>
  <si>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</si>
  <si>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</si>
  <si>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</si>
  <si>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</si>
  <si>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</si>
  <si>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</si>
  <si>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</si>
  <si>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</si>
  <si>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</si>
  <si>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</si>
  <si>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</si>
  <si>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</si>
  <si>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</si>
  <si>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</si>
  <si>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</si>
  <si>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</si>
  <si>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</si>
  <si>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</si>
  <si>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</si>
  <si>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</si>
  <si>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</si>
  <si>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</si>
  <si>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</si>
  <si>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</si>
  <si>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</si>
  <si>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</si>
  <si>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</si>
  <si>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</si>
  <si>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</si>
  <si>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</si>
  <si>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</si>
  <si>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</si>
  <si>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</si>
  <si>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</si>
  <si>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</si>
  <si>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</si>
  <si>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</si>
  <si>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</si>
  <si>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</si>
  <si>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</si>
  <si>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</si>
  <si>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</si>
  <si>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</si>
  <si>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</si>
  <si>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</si>
  <si>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</si>
  <si>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</si>
  <si>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</si>
  <si>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</si>
  <si>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</si>
  <si>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</si>
  <si>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</si>
  <si>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</si>
  <si>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</si>
  <si>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</si>
  <si>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</si>
  <si>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</si>
  <si>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</si>
  <si>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</si>
  <si>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</si>
  <si>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</si>
  <si>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</si>
  <si>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</si>
  <si>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</si>
  <si>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</si>
  <si>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</si>
  <si>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</si>
  <si>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</si>
  <si>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</si>
  <si>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</si>
  <si>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</si>
  <si>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</si>
  <si>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</si>
  <si>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</si>
  <si>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</si>
  <si>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</si>
  <si>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</si>
  <si>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</si>
  <si>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</si>
  <si>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</si>
  <si>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</si>
  <si>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</si>
  <si>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</si>
  <si>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</si>
  <si>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</si>
  <si>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</si>
  <si>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</si>
  <si>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</si>
  <si>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</si>
  <si>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МТС, ЭР-Телеком)</t>
  </si>
  <si>
    <t>апреля</t>
  </si>
  <si>
    <t>за   март-апрель  2023 г.</t>
  </si>
  <si>
    <t>01.03.2023г.</t>
  </si>
  <si>
    <t>ост.на 01.05</t>
  </si>
  <si>
    <t>чистка ПУ</t>
  </si>
  <si>
    <t>откачка воды из техподполий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</si>
</sst>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L25" sqref="L25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126</v>
      </c>
    </row>
    <row r="2" spans="3:11" ht="12.75">
      <c r="C2" s="1" t="s">
        <v>84</v>
      </c>
      <c r="D2" s="8">
        <v>3</v>
      </c>
      <c r="E2" s="62">
        <v>4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L6*524.58*1.302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1229.4056880000003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341.50158000000005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1570.9072680000004</v>
      </c>
    </row>
    <row r="21" spans="1:11" ht="12.75">
      <c r="A21" t="s">
        <v>125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137</v>
      </c>
      <c r="L24" s="47">
        <f>0.5*7</f>
        <v>3.5</v>
      </c>
      <c r="M24" s="31">
        <f>L24*524.58*1.302*1.15</f>
        <v>2749.087719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L25*524.58*1.302*1.15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3.5</v>
      </c>
      <c r="M36" s="32">
        <f>SUM(M24:M35)</f>
        <v>2749.087719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117154.86+17651.23</f>
        <v>134806.09</v>
      </c>
      <c r="J40" s="20">
        <v>1</v>
      </c>
      <c r="K40" s="20" t="s">
        <v>136</v>
      </c>
      <c r="L40" s="25"/>
      <c r="M40" s="25">
        <v>1800</v>
      </c>
    </row>
    <row r="41" spans="1:13" ht="12.75">
      <c r="A41" t="s">
        <v>7</v>
      </c>
      <c r="F41" s="5">
        <v>110594.8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0.8203991377540881</v>
      </c>
      <c r="J42" s="20">
        <v>3</v>
      </c>
      <c r="K42" s="20"/>
      <c r="L42" s="23"/>
      <c r="M42" s="23"/>
    </row>
    <row r="43" spans="1:13" ht="12.75">
      <c r="A43" t="s">
        <v>131</v>
      </c>
      <c r="F43" s="11">
        <f>400+300+400</f>
        <v>1100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111694.8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(9050+9050)*1.302</f>
        <v>23566.2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(2450+2450)*1.302</f>
        <v>6379.8</v>
      </c>
      <c r="J50" s="20">
        <v>11</v>
      </c>
      <c r="K50" s="20"/>
      <c r="L50" s="23"/>
      <c r="M50" s="23"/>
    </row>
    <row r="51" spans="1:13" ht="12.75">
      <c r="A51" s="56" t="s">
        <v>82</v>
      </c>
      <c r="B51" s="57"/>
      <c r="C51" s="57"/>
      <c r="D51" s="57"/>
      <c r="E51" s="58">
        <v>0</v>
      </c>
      <c r="F51" s="59">
        <f>E51*E33</f>
        <v>0</v>
      </c>
      <c r="J51" s="20">
        <v>12</v>
      </c>
      <c r="K51" s="20"/>
      <c r="L51" s="25"/>
      <c r="M51" s="47"/>
    </row>
    <row r="52" spans="1:13" ht="12.75">
      <c r="A52" s="10" t="s">
        <v>34</v>
      </c>
      <c r="D52" s="5"/>
      <c r="F52" s="33">
        <f>F49+F50+F51</f>
        <v>29946</v>
      </c>
      <c r="J52" s="20">
        <v>13</v>
      </c>
      <c r="K52" s="20"/>
      <c r="L52" s="25"/>
      <c r="M52" s="25"/>
    </row>
    <row r="53" spans="1:13" ht="12.75">
      <c r="A53" s="4" t="s">
        <v>16</v>
      </c>
      <c r="D53" s="5"/>
      <c r="J53" s="20">
        <v>14</v>
      </c>
      <c r="K53" s="20"/>
      <c r="L53" s="25"/>
      <c r="M53" s="47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74</v>
      </c>
      <c r="B55">
        <v>0</v>
      </c>
      <c r="C55" t="s">
        <v>13</v>
      </c>
      <c r="D55" s="5">
        <v>0.6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34" t="s">
        <v>65</v>
      </c>
      <c r="M57" s="35">
        <f>SUM(M40:M56)</f>
        <v>1800</v>
      </c>
    </row>
    <row r="58" spans="1:6" ht="12.75">
      <c r="A58" t="s">
        <v>19</v>
      </c>
      <c r="C58">
        <v>1960902</v>
      </c>
      <c r="D58">
        <v>222433.7</v>
      </c>
      <c r="E58">
        <v>3169.4</v>
      </c>
      <c r="F58" s="36">
        <f>C58/D58*E58</f>
        <v>27940.38312899529</v>
      </c>
    </row>
    <row r="59" spans="1:6" ht="12.75">
      <c r="A59" t="s">
        <v>20</v>
      </c>
      <c r="F59" s="36">
        <f>M20</f>
        <v>1570.9072680000004</v>
      </c>
    </row>
    <row r="60" spans="1:6" ht="12.75">
      <c r="A60" t="s">
        <v>21</v>
      </c>
      <c r="F60" s="11">
        <f>M36</f>
        <v>2749.087719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M57</f>
        <v>1800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0.8</v>
      </c>
      <c r="E65" t="s">
        <v>14</v>
      </c>
      <c r="F65" s="46">
        <f>B65*D65</f>
        <v>2239.52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36299.89811599529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0.49</v>
      </c>
      <c r="E70" t="s">
        <v>14</v>
      </c>
      <c r="F70" s="46">
        <f>B70*D70</f>
        <v>1371.7060000000001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2.98</v>
      </c>
      <c r="E73" t="s">
        <v>14</v>
      </c>
      <c r="F73" s="11">
        <f>B73*D73</f>
        <v>8342.212</v>
      </c>
    </row>
    <row r="74" spans="1:6" ht="12.75">
      <c r="A74" s="10" t="s">
        <v>29</v>
      </c>
      <c r="F74" s="33">
        <f>F70+F73</f>
        <v>9713.918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5.82</v>
      </c>
      <c r="E77" t="s">
        <v>14</v>
      </c>
      <c r="F77" s="11">
        <f>B77*D77</f>
        <v>16292.508000000002</v>
      </c>
    </row>
    <row r="78" spans="1:6" ht="12.75">
      <c r="A78" s="10" t="s">
        <v>32</v>
      </c>
      <c r="F78" s="33">
        <f>SUM(F77)</f>
        <v>16292.508000000002</v>
      </c>
    </row>
    <row r="79" spans="1:6" ht="12.75">
      <c r="A79" s="60" t="s">
        <v>77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33</v>
      </c>
      <c r="B80" s="1"/>
      <c r="F80" s="33">
        <f>F52+F56+F68+F74+F78+F79</f>
        <v>92252.32411599529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5350.634798727727</v>
      </c>
      <c r="I81" s="7"/>
    </row>
    <row r="82" spans="1:9" ht="12.75">
      <c r="A82" s="1"/>
      <c r="B82" s="37" t="s">
        <v>127</v>
      </c>
      <c r="C82" s="37"/>
      <c r="D82" s="52"/>
      <c r="E82" s="53"/>
      <c r="F82" s="54">
        <f>0+7134.71</f>
        <v>7134.71</v>
      </c>
      <c r="I82" s="7"/>
    </row>
    <row r="83" spans="1:9" ht="12.75">
      <c r="A83" s="1"/>
      <c r="B83" s="37" t="s">
        <v>128</v>
      </c>
      <c r="C83" s="37"/>
      <c r="D83" s="1"/>
      <c r="E83" s="55"/>
      <c r="F83" s="54">
        <f>788.46+912.94</f>
        <v>1701.4</v>
      </c>
      <c r="I83" s="7"/>
    </row>
    <row r="84" spans="1:9" ht="12.75">
      <c r="A84" s="1"/>
      <c r="B84" s="37" t="s">
        <v>129</v>
      </c>
      <c r="C84" s="37"/>
      <c r="D84" s="1"/>
      <c r="E84" s="53"/>
      <c r="F84" s="54">
        <f>4636.51+5345.63</f>
        <v>9982.14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116421.20891472301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135</v>
      </c>
    </row>
    <row r="87" spans="1:6" ht="12.75">
      <c r="A87" s="13"/>
      <c r="B87" s="40">
        <v>44986</v>
      </c>
      <c r="C87" s="41">
        <v>-261628</v>
      </c>
      <c r="D87" s="44">
        <f>F44</f>
        <v>111694.8</v>
      </c>
      <c r="E87" s="44">
        <f>F85</f>
        <v>116421.20891472301</v>
      </c>
      <c r="F87" s="45">
        <f>C87+D87-E87</f>
        <v>-266354.408914723</v>
      </c>
    </row>
    <row r="89" spans="1:6" ht="13.5" thickBot="1">
      <c r="A89" t="s">
        <v>110</v>
      </c>
      <c r="C89" s="50" t="s">
        <v>134</v>
      </c>
      <c r="D89" s="8" t="s">
        <v>111</v>
      </c>
      <c r="E89" s="50">
        <v>45015</v>
      </c>
      <c r="F89" t="s">
        <v>112</v>
      </c>
    </row>
    <row r="90" spans="1:7" ht="13.5" thickBot="1">
      <c r="A90" t="s">
        <v>113</v>
      </c>
      <c r="F90" s="51">
        <f>E87</f>
        <v>116421.20891472301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2023-01-12T16:37:08Z</cp:lastPrinted>
  <dcterms:created xsi:type="dcterms:W3CDTF">2008-08-18T07:30:19Z</dcterms:created>
  <dcterms:modified xsi:type="dcterms:W3CDTF">2023-06-16T08:01:41Z</dcterms:modified>
  <cp:category/>
  <cp:version/>
  <cp:contentType/>
  <cp:contentStatus/>
</cp:coreProperties>
</file>