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<sst xmlns="http://schemas.openxmlformats.org/spreadsheetml/2006/main" count="170" uniqueCount="148">
  <si>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</si>
  <si>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</si>
  <si>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</si>
  <si>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</si>
  <si>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</si>
  <si>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</si>
  <si>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</si>
  <si>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</si>
  <si>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</si>
  <si>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</si>
  <si>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</si>
  <si>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</si>
  <si>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</si>
  <si>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</si>
  <si>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</si>
  <si>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</si>
  <si>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</si>
  <si>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</si>
  <si>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</si>
  <si>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</si>
  <si>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</si>
  <si>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</si>
  <si>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</si>
  <si>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</si>
  <si>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</si>
  <si>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</si>
  <si>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</si>
  <si>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</si>
  <si>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</si>
  <si>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</si>
  <si>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</si>
  <si>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</si>
  <si>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</si>
  <si>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</si>
  <si>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</si>
  <si>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</si>
  <si>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</si>
  <si>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</si>
  <si>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</si>
  <si>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</si>
  <si>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</si>
  <si>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</si>
  <si>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</si>
  <si>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</si>
  <si>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</si>
  <si>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</si>
  <si>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</si>
  <si>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</si>
  <si>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</si>
  <si>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</si>
  <si>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</si>
  <si>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</si>
  <si>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</si>
  <si>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</si>
  <si>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</si>
  <si>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</si>
  <si>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</si>
  <si>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</si>
  <si>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</si>
  <si>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</si>
  <si>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</si>
  <si>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</si>
  <si>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</si>
  <si>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</si>
  <si>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</si>
  <si>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</si>
  <si>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</si>
  <si>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</si>
  <si>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</si>
  <si>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</si>
  <si>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</si>
  <si>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</si>
  <si>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</si>
  <si>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</si>
  <si>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</si>
  <si>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</si>
  <si>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</si>
  <si>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</si>
  <si>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</si>
  <si>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</si>
  <si>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</si>
  <si>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</si>
  <si>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</si>
  <si>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</si>
  <si>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</si>
  <si>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</si>
  <si>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</si>
  <si>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</si>
  <si>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</si>
  <si>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</si>
  <si>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</si>
  <si>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</si>
  <si>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</si>
  <si>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</si>
  <si>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</si>
  <si>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</si>
  <si>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</si>
  <si>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</si>
  <si>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</si>
  <si>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</si>
  <si>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</si>
  <si>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</si>
  <si>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</si>
  <si>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</si>
  <si>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</si>
  <si>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</si>
  <si>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</si>
  <si>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</si>
  <si>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</si>
  <si>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</si>
  <si>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</si>
  <si>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</si>
  <si>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</si>
  <si>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</si>
  <si>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</si>
  <si>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</si>
  <si>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</si>
  <si>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</si>
  <si>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</si>
  <si>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</si>
  <si>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</si>
  <si>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</si>
  <si>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</si>
  <si>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</si>
  <si>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</si>
  <si>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</si>
  <si>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</si>
  <si>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</si>
  <si>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</si>
  <si>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</si>
  <si>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</si>
  <si>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</si>
  <si>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</si>
  <si>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(арендатор, ростелеком, МТС)</t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</si>
  <si>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</si>
  <si>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</si>
  <si>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</si>
  <si>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</si>
  <si>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</si>
  <si>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>смена ламп (2шт) п-д2</t>
  </si>
  <si>
    <t>лампа</t>
  </si>
  <si>
    <t>2шт</t>
  </si>
  <si>
    <t>смена светильника (2шт) п-д2</t>
  </si>
  <si>
    <t>светильник</t>
  </si>
  <si>
    <t>смена выключателя (1шт) п-д3</t>
  </si>
  <si>
    <t>выключатель</t>
  </si>
  <si>
    <t>1шт</t>
  </si>
  <si>
    <t>разделка упавшего дерева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</si>
</sst>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L30" sqref="L30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11</v>
      </c>
      <c r="E2" s="66">
        <v>12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L6*524.58*1.302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5464.025280000001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983.5245504000001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104</v>
      </c>
      <c r="J20" s="20"/>
      <c r="K20" s="27" t="s">
        <v>57</v>
      </c>
      <c r="L20" s="28">
        <f>SUM(L6:L19)</f>
        <v>9.94</v>
      </c>
      <c r="M20" s="34">
        <f>SUM(M6:M19)</f>
        <v>6789.051410400001</v>
      </c>
    </row>
    <row r="21" spans="1:11" ht="12.75">
      <c r="A21" t="s">
        <v>128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138</v>
      </c>
      <c r="L24" s="46"/>
      <c r="M24" s="33">
        <v>2970</v>
      </c>
    </row>
    <row r="25" spans="1:13" ht="12.75">
      <c r="A25" t="s">
        <v>108</v>
      </c>
      <c r="J25" s="20">
        <v>2</v>
      </c>
      <c r="K25" s="20" t="s">
        <v>138</v>
      </c>
      <c r="L25" s="46"/>
      <c r="M25" s="33">
        <v>5900</v>
      </c>
    </row>
    <row r="26" spans="1:13" ht="12.75">
      <c r="A26" t="s">
        <v>109</v>
      </c>
      <c r="J26" s="20">
        <v>3</v>
      </c>
      <c r="K26" s="20" t="s">
        <v>139</v>
      </c>
      <c r="L26" s="46">
        <v>0.14</v>
      </c>
      <c r="M26" s="33">
        <f aca="true" t="shared" si="1" ref="M26:M35">L26*524.58*1.302*1.15</f>
        <v>109.96350876000001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 t="s">
        <v>142</v>
      </c>
      <c r="L27" s="25">
        <f>2*0.89</f>
        <v>1.78</v>
      </c>
      <c r="M27" s="33">
        <f t="shared" si="1"/>
        <v>1398.1074685199999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144</v>
      </c>
      <c r="L28" s="25">
        <v>0.24</v>
      </c>
      <c r="M28" s="33">
        <f t="shared" si="1"/>
        <v>188.50887216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147</v>
      </c>
      <c r="L29" s="25">
        <f>2*1.75</f>
        <v>3.5</v>
      </c>
      <c r="M29" s="33">
        <f t="shared" si="1"/>
        <v>2749.087719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13315.66756844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89226.88-60245.07</f>
        <v>28981.810000000005</v>
      </c>
      <c r="J40" s="20">
        <v>1</v>
      </c>
      <c r="K40" s="20" t="s">
        <v>140</v>
      </c>
      <c r="L40" s="25" t="s">
        <v>141</v>
      </c>
      <c r="M40" s="25">
        <f>2*11.56</f>
        <v>23.12</v>
      </c>
    </row>
    <row r="41" spans="1:13" ht="12.75">
      <c r="A41" t="s">
        <v>7</v>
      </c>
      <c r="F41" s="11">
        <v>155209.39</v>
      </c>
      <c r="J41" s="20">
        <v>2</v>
      </c>
      <c r="K41" s="20" t="s">
        <v>143</v>
      </c>
      <c r="L41" s="25" t="s">
        <v>141</v>
      </c>
      <c r="M41" s="25">
        <f>2*495</f>
        <v>990</v>
      </c>
    </row>
    <row r="42" spans="2:13" ht="12.75">
      <c r="B42" t="s">
        <v>8</v>
      </c>
      <c r="F42" s="9">
        <f>F41/F40</f>
        <v>5.355407063948041</v>
      </c>
      <c r="J42" s="20">
        <v>3</v>
      </c>
      <c r="K42" s="20" t="s">
        <v>145</v>
      </c>
      <c r="L42" s="25" t="s">
        <v>146</v>
      </c>
      <c r="M42" s="25">
        <v>90.22</v>
      </c>
    </row>
    <row r="43" spans="1:13" ht="12.75">
      <c r="A43" t="s">
        <v>133</v>
      </c>
      <c r="E43" s="56"/>
      <c r="F43" s="11">
        <f>(513.2*15.76)+400+300</f>
        <v>8788.032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163997.42200000002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(5190+6250)*1.302</f>
        <v>14894.880000000001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1.11</v>
      </c>
      <c r="F51" s="59">
        <f>E33*E51</f>
        <v>3157.2840000000006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24431.964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6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60"/>
    </row>
    <row r="57" spans="1:13" ht="12.75">
      <c r="A57" s="4" t="s">
        <v>18</v>
      </c>
      <c r="B57" s="4"/>
      <c r="J57" s="20">
        <v>18</v>
      </c>
      <c r="K57" s="20"/>
      <c r="L57" s="25"/>
      <c r="M57" s="60"/>
    </row>
    <row r="58" spans="1:13" ht="12.75">
      <c r="A58" t="s">
        <v>19</v>
      </c>
      <c r="C58" s="47">
        <v>1958853</v>
      </c>
      <c r="D58">
        <v>222433.7</v>
      </c>
      <c r="E58">
        <v>2844.4</v>
      </c>
      <c r="F58" s="35">
        <f>C58/D58*E58</f>
        <v>25049.08866417274</v>
      </c>
      <c r="J58" s="20"/>
      <c r="K58" s="20"/>
      <c r="L58" s="31" t="s">
        <v>64</v>
      </c>
      <c r="M58" s="28">
        <f>SUM(M40:M57)</f>
        <v>1103.34</v>
      </c>
    </row>
    <row r="59" spans="1:6" ht="12.75">
      <c r="A59" t="s">
        <v>20</v>
      </c>
      <c r="F59" s="35">
        <f>M20</f>
        <v>6789.051410400001</v>
      </c>
    </row>
    <row r="60" spans="1:6" ht="12.75">
      <c r="A60" t="s">
        <v>21</v>
      </c>
      <c r="F60" s="11">
        <f>M36</f>
        <v>13315.66756844</v>
      </c>
    </row>
    <row r="61" spans="1:6" ht="12.75">
      <c r="A61" t="s">
        <v>74</v>
      </c>
      <c r="F61" s="5">
        <f>1*600*1.302</f>
        <v>781.2</v>
      </c>
    </row>
    <row r="62" spans="1:6" ht="12.75">
      <c r="A62" t="s">
        <v>22</v>
      </c>
      <c r="F62" s="5">
        <f>M58</f>
        <v>1103.34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0.94</v>
      </c>
      <c r="E65" t="s">
        <v>14</v>
      </c>
      <c r="F65" s="11">
        <f>B65*D65</f>
        <v>2673.736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0.8</v>
      </c>
      <c r="E67" s="58"/>
      <c r="F67" s="59">
        <f>D67*E33</f>
        <v>2275.52</v>
      </c>
    </row>
    <row r="68" spans="1:6" ht="12.75">
      <c r="A68" s="4" t="s">
        <v>68</v>
      </c>
      <c r="B68" s="4"/>
      <c r="C68" s="10"/>
      <c r="F68" s="32">
        <f>SUM(F58:F67)</f>
        <v>51987.60364301273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0.49</v>
      </c>
      <c r="E70" t="s">
        <v>14</v>
      </c>
      <c r="F70" s="11">
        <f>B70*D70</f>
        <v>1393.756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2.56</v>
      </c>
      <c r="F73" s="11">
        <f>B73*D73</f>
        <v>7281.664000000001</v>
      </c>
    </row>
    <row r="74" spans="1:6" ht="12.75">
      <c r="A74" s="4" t="s">
        <v>28</v>
      </c>
      <c r="B74" s="1"/>
      <c r="F74" s="32">
        <f>F70+F73</f>
        <v>8675.42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6.31</v>
      </c>
      <c r="F77" s="11">
        <f>B77*D77</f>
        <v>17948.164</v>
      </c>
    </row>
    <row r="78" spans="1:6" ht="12.75">
      <c r="A78" s="4" t="s">
        <v>30</v>
      </c>
      <c r="B78" s="1"/>
      <c r="F78" s="32">
        <f>SUM(F77)</f>
        <v>17948.164</v>
      </c>
    </row>
    <row r="79" spans="1:6" ht="12.75">
      <c r="A79" s="63" t="s">
        <v>81</v>
      </c>
      <c r="B79" s="64"/>
      <c r="C79" s="58"/>
      <c r="D79" s="62">
        <v>2.26</v>
      </c>
      <c r="E79" s="58"/>
      <c r="F79" s="65">
        <f>D79*E33</f>
        <v>6428.344</v>
      </c>
    </row>
    <row r="80" spans="1:6" ht="12.75">
      <c r="A80" s="1" t="s">
        <v>31</v>
      </c>
      <c r="B80" s="1"/>
      <c r="F80" s="32">
        <f>F52+F56+F68+F74+F78+F79</f>
        <v>109471.49564301273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6349.346747294739</v>
      </c>
      <c r="I81" s="7"/>
    </row>
    <row r="82" spans="1:9" ht="12.75">
      <c r="A82" s="1"/>
      <c r="B82" s="36" t="s">
        <v>129</v>
      </c>
      <c r="C82" s="45"/>
      <c r="D82" s="1"/>
      <c r="E82" s="53"/>
      <c r="F82" s="57">
        <f>0+0</f>
        <v>0</v>
      </c>
      <c r="I82" s="7"/>
    </row>
    <row r="83" spans="1:9" ht="12.75">
      <c r="A83" s="1"/>
      <c r="B83" s="36" t="s">
        <v>130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131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116273.78239030747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137</v>
      </c>
    </row>
    <row r="87" spans="1:6" ht="12.75">
      <c r="A87" s="13"/>
      <c r="B87" s="39">
        <v>45597</v>
      </c>
      <c r="C87" s="40">
        <v>-1261385</v>
      </c>
      <c r="D87" s="43">
        <f>F44</f>
        <v>163997.42200000002</v>
      </c>
      <c r="E87" s="43">
        <f>F85</f>
        <v>116273.78239030747</v>
      </c>
      <c r="F87" s="44">
        <f>C87+D87-E87</f>
        <v>-1213661.3603903074</v>
      </c>
    </row>
    <row r="89" spans="1:6" ht="13.5" thickBot="1">
      <c r="A89" t="s">
        <v>113</v>
      </c>
      <c r="C89" s="49" t="s">
        <v>136</v>
      </c>
      <c r="D89" s="8" t="s">
        <v>114</v>
      </c>
      <c r="E89" s="49">
        <v>45291</v>
      </c>
      <c r="F89" t="s">
        <v>115</v>
      </c>
    </row>
    <row r="90" spans="1:7" ht="13.5" thickBot="1">
      <c r="A90" t="s">
        <v>116</v>
      </c>
      <c r="F90" s="50">
        <f>E87</f>
        <v>116273.78239030747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2023-01-12T16:18:33Z</cp:lastPrinted>
  <dcterms:created xsi:type="dcterms:W3CDTF">2008-08-18T07:30:19Z</dcterms:created>
  <dcterms:modified xsi:type="dcterms:W3CDTF">2024-02-26T10:37:21Z</dcterms:modified>
  <cp:category/>
  <cp:version/>
  <cp:contentType/>
  <cp:contentStatus/>
</cp:coreProperties>
</file>