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<sst xmlns="http://schemas.openxmlformats.org/spreadsheetml/2006/main" count="160" uniqueCount="137">
  <si>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</si>
  <si>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</si>
  <si>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</si>
  <si>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</si>
  <si>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</si>
  <si>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</si>
  <si>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</si>
  <si>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</si>
  <si>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</si>
  <si>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</si>
  <si>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</si>
  <si>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</si>
  <si>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</si>
  <si>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</si>
  <si>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</si>
  <si>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</si>
  <si>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</si>
  <si>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</si>
  <si>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</si>
  <si>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</si>
  <si>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</si>
  <si>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</si>
  <si>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</si>
  <si>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</si>
  <si>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</si>
  <si>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</si>
  <si>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</si>
  <si>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</si>
  <si>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</si>
  <si>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</si>
  <si>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</si>
  <si>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</si>
  <si>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</si>
  <si>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</si>
  <si>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</si>
  <si>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</si>
  <si>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</si>
  <si>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</si>
  <si>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</si>
  <si>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</si>
  <si>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</si>
  <si>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</si>
  <si>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</si>
  <si>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</si>
  <si>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</si>
  <si>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</si>
  <si>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</si>
  <si>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</si>
  <si>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</si>
  <si>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</si>
  <si>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</si>
  <si>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</si>
  <si>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</si>
  <si>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</si>
  <si>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</si>
  <si>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</si>
  <si>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</si>
  <si>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</si>
  <si>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</si>
  <si>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</si>
  <si>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</si>
  <si>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</si>
  <si>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</si>
  <si>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</si>
  <si>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</si>
  <si>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</si>
  <si>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</si>
  <si>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</si>
  <si>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</si>
  <si>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</si>
  <si>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</si>
  <si>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</si>
  <si>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</si>
  <si>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</si>
  <si>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</si>
  <si>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</si>
  <si>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</si>
  <si>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</si>
  <si>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</si>
  <si>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</si>
  <si>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</si>
  <si>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</si>
  <si>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</si>
  <si>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</si>
  <si>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</si>
  <si>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</si>
  <si>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</si>
  <si>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</si>
  <si>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</si>
  <si>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</si>
  <si>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</si>
  <si>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</si>
  <si>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</si>
  <si>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</si>
  <si>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</si>
  <si>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</si>
  <si>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</si>
  <si>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</si>
  <si>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</si>
  <si>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</si>
  <si>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</si>
  <si>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</si>
  <si>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</si>
  <si>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</si>
  <si>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</si>
  <si>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</si>
  <si>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</si>
  <si>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</si>
  <si>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</si>
  <si>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</si>
  <si>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</si>
  <si>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</si>
  <si>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</si>
  <si>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</si>
  <si>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</si>
  <si>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</si>
  <si>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</si>
  <si>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</si>
  <si>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</si>
  <si>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</si>
  <si>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</si>
  <si>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</si>
  <si>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</si>
  <si>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</si>
  <si>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</si>
  <si>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</si>
  <si>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</si>
  <si>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</si>
  <si>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</si>
  <si>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</si>
  <si>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февраля</t>
  </si>
  <si>
    <t>2023 г.</t>
  </si>
  <si>
    <t>за   январь-февраль  2023 г.</t>
  </si>
  <si>
    <t>01.01.2023г.</t>
  </si>
  <si>
    <t>ост.на 01.03</t>
  </si>
  <si>
    <t>1.2 Аренда (МТС, ЭР-Телеком)</t>
  </si>
  <si>
    <t>проверка счетчиков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</si>
</sst>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F83" sqref="F83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126</v>
      </c>
    </row>
    <row r="2" spans="3:11" ht="12.75">
      <c r="C2" s="1" t="s">
        <v>84</v>
      </c>
      <c r="D2" s="8">
        <v>1</v>
      </c>
      <c r="E2" s="62">
        <v>2</v>
      </c>
      <c r="K2" s="5" t="s">
        <v>132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130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L6*524.58*1.302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1208.9155932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1229.4056880000003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341.50158000000005</v>
      </c>
    </row>
    <row r="20" spans="1:13" ht="12.75">
      <c r="A20" t="s">
        <v>101</v>
      </c>
      <c r="J20" s="20"/>
      <c r="K20" s="27" t="s">
        <v>58</v>
      </c>
      <c r="L20" s="28">
        <f>SUM(L6:L19)</f>
        <v>4.07</v>
      </c>
      <c r="M20" s="32">
        <f>SUM(M6:M19)</f>
        <v>2779.8228612000003</v>
      </c>
    </row>
    <row r="21" spans="1:11" ht="12.75">
      <c r="A21" t="s">
        <v>125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/>
      <c r="L24" s="47"/>
      <c r="M24" s="31">
        <f>L24*524.58*1.302*1.15</f>
        <v>0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L25*524.58*1.302*1.15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</v>
      </c>
      <c r="M36" s="32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117239</v>
      </c>
      <c r="J40" s="20">
        <v>1</v>
      </c>
      <c r="K40" s="20" t="s">
        <v>136</v>
      </c>
      <c r="L40" s="25"/>
      <c r="M40" s="47">
        <v>5320</v>
      </c>
    </row>
    <row r="41" spans="1:13" ht="12.75">
      <c r="A41" t="s">
        <v>7</v>
      </c>
      <c r="F41" s="5">
        <v>116308.71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0.9920650124958419</v>
      </c>
      <c r="J42" s="20">
        <v>3</v>
      </c>
      <c r="K42" s="20"/>
      <c r="L42" s="23"/>
      <c r="M42" s="61"/>
    </row>
    <row r="43" spans="1:13" ht="12.75">
      <c r="A43" t="s">
        <v>135</v>
      </c>
      <c r="F43" s="11">
        <f>300+400</f>
        <v>700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117008.71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(0+9050)*1.302</f>
        <v>11783.1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(2291+2450)*1.302</f>
        <v>6172.782</v>
      </c>
      <c r="J50" s="20"/>
      <c r="K50" s="20"/>
      <c r="L50" s="34" t="s">
        <v>65</v>
      </c>
      <c r="M50" s="35">
        <f>SUM(M40:M49)</f>
        <v>5320</v>
      </c>
    </row>
    <row r="51" spans="1:6" ht="12.75">
      <c r="A51" s="55" t="s">
        <v>82</v>
      </c>
      <c r="B51" s="56"/>
      <c r="C51" s="56"/>
      <c r="D51" s="56"/>
      <c r="E51" s="57">
        <v>0</v>
      </c>
      <c r="F51" s="58">
        <f>E51*E33</f>
        <v>0</v>
      </c>
    </row>
    <row r="52" spans="1:6" ht="12.75">
      <c r="A52" s="10" t="s">
        <v>34</v>
      </c>
      <c r="D52" s="5"/>
      <c r="F52" s="33">
        <f>F49+F50+F51</f>
        <v>17955.882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1885089</v>
      </c>
      <c r="D58">
        <v>222535.4</v>
      </c>
      <c r="E58">
        <v>3169.4</v>
      </c>
      <c r="F58" s="36">
        <f>C58/D58*E58</f>
        <v>26847.868144124488</v>
      </c>
    </row>
    <row r="59" spans="1:6" ht="12.75">
      <c r="A59" t="s">
        <v>20</v>
      </c>
      <c r="F59" s="36">
        <f>M20</f>
        <v>2779.8228612000003</v>
      </c>
    </row>
    <row r="60" spans="1:6" ht="12.75">
      <c r="A60" t="s">
        <v>21</v>
      </c>
      <c r="F60" s="11">
        <f>M36</f>
        <v>0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M50</f>
        <v>5320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0.52</v>
      </c>
      <c r="E65" t="s">
        <v>14</v>
      </c>
      <c r="F65" s="46">
        <f>B65*D65</f>
        <v>1448.772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6" t="s">
        <v>83</v>
      </c>
      <c r="B67" s="56"/>
      <c r="C67" s="56"/>
      <c r="D67" s="58">
        <v>0</v>
      </c>
      <c r="E67" s="56"/>
      <c r="F67" s="58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36396.463005324484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0.49</v>
      </c>
      <c r="E70" t="s">
        <v>14</v>
      </c>
      <c r="F70" s="46">
        <f>B70*D70</f>
        <v>1365.1889999999999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2.67</v>
      </c>
      <c r="E73" t="s">
        <v>14</v>
      </c>
      <c r="F73" s="11">
        <f>B73*D73</f>
        <v>7438.887</v>
      </c>
    </row>
    <row r="74" spans="1:6" ht="12.75">
      <c r="A74" s="10" t="s">
        <v>29</v>
      </c>
      <c r="F74" s="33">
        <f>F70+F73</f>
        <v>8804.076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5.43</v>
      </c>
      <c r="E77" t="s">
        <v>14</v>
      </c>
      <c r="F77" s="11">
        <f>B77*D77</f>
        <v>15128.523</v>
      </c>
    </row>
    <row r="78" spans="1:6" ht="12.75">
      <c r="A78" s="10" t="s">
        <v>32</v>
      </c>
      <c r="F78" s="33">
        <f>SUM(F77)</f>
        <v>15128.523</v>
      </c>
    </row>
    <row r="79" spans="1:6" ht="12.75">
      <c r="A79" s="59" t="s">
        <v>77</v>
      </c>
      <c r="B79" s="56"/>
      <c r="C79" s="56"/>
      <c r="D79" s="57">
        <v>0</v>
      </c>
      <c r="E79" s="56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78284.94400532449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4540.5267523088205</v>
      </c>
      <c r="I81" s="7"/>
    </row>
    <row r="82" spans="1:9" ht="12.75">
      <c r="A82" s="1"/>
      <c r="B82" s="37" t="s">
        <v>127</v>
      </c>
      <c r="C82" s="37"/>
      <c r="D82" s="52"/>
      <c r="E82" s="53"/>
      <c r="F82" s="54">
        <f>0-11015.14</f>
        <v>-11015.14</v>
      </c>
      <c r="I82" s="7"/>
    </row>
    <row r="83" spans="1:9" ht="12.75">
      <c r="A83" s="1"/>
      <c r="B83" s="37" t="s">
        <v>128</v>
      </c>
      <c r="C83" s="37"/>
      <c r="D83" s="1"/>
      <c r="E83" s="53"/>
      <c r="F83" s="54">
        <f>693.49+744.76</f>
        <v>1438.25</v>
      </c>
      <c r="I83" s="7"/>
    </row>
    <row r="84" spans="1:9" ht="12.75">
      <c r="A84" s="1"/>
      <c r="B84" s="37" t="s">
        <v>129</v>
      </c>
      <c r="C84" s="37"/>
      <c r="D84" s="1"/>
      <c r="E84" s="53"/>
      <c r="F84" s="54">
        <f>3813.35+4363.78</f>
        <v>8177.129999999999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81425.71075763332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44927</v>
      </c>
      <c r="C87" s="41">
        <v>-155298</v>
      </c>
      <c r="D87" s="44">
        <f>F44</f>
        <v>117008.71</v>
      </c>
      <c r="E87" s="44">
        <f>F85</f>
        <v>81425.71075763332</v>
      </c>
      <c r="F87" s="45">
        <f>C87+D87-E87</f>
        <v>-119715.00075763332</v>
      </c>
    </row>
    <row r="89" spans="1:6" ht="13.5" thickBot="1">
      <c r="A89" t="s">
        <v>110</v>
      </c>
      <c r="C89" s="50" t="s">
        <v>133</v>
      </c>
      <c r="D89" s="8" t="s">
        <v>111</v>
      </c>
      <c r="E89" s="50">
        <v>44985</v>
      </c>
      <c r="F89" t="s">
        <v>112</v>
      </c>
    </row>
    <row r="90" spans="1:7" ht="13.5" thickBot="1">
      <c r="A90" t="s">
        <v>113</v>
      </c>
      <c r="F90" s="51">
        <f>E87</f>
        <v>81425.71075763332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2023-01-12T16:36:16Z</cp:lastPrinted>
  <dcterms:created xsi:type="dcterms:W3CDTF">2008-08-18T07:30:19Z</dcterms:created>
  <dcterms:modified xsi:type="dcterms:W3CDTF">2023-05-05T06:55:37Z</dcterms:modified>
  <cp:category/>
  <cp:version/>
  <cp:contentType/>
  <cp:contentStatus/>
</cp:coreProperties>
</file>