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<sst xmlns="http://schemas.openxmlformats.org/spreadsheetml/2006/main" count="165" uniqueCount="142">
  <si>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</si>
  <si>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</si>
  <si>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</si>
  <si>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</si>
  <si>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</si>
  <si>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</si>
  <si>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</si>
  <si>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</si>
  <si>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</si>
  <si>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</si>
  <si>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</si>
  <si>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</si>
  <si>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</si>
  <si>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</si>
  <si>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</si>
  <si>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</si>
  <si>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</si>
  <si>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</si>
  <si>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</si>
  <si>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</si>
  <si>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</si>
  <si>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</si>
  <si>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</si>
  <si>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</si>
  <si>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</si>
  <si>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</si>
  <si>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</si>
  <si>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</si>
  <si>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</si>
  <si>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</si>
  <si>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</si>
  <si>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</si>
  <si>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</si>
  <si>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</si>
  <si>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</si>
  <si>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</si>
  <si>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</si>
  <si>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</si>
  <si>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</si>
  <si>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</si>
  <si>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</si>
  <si>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</si>
  <si>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</si>
  <si>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</si>
  <si>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</si>
  <si>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</si>
  <si>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</si>
  <si>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</si>
  <si>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</si>
  <si>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</si>
  <si>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</si>
  <si>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</si>
  <si>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</si>
  <si>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</si>
  <si>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</si>
  <si>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</si>
  <si>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</si>
  <si>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</si>
  <si>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</si>
  <si>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</si>
  <si>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</si>
  <si>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</si>
  <si>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</si>
  <si>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</si>
  <si>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</si>
  <si>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</si>
  <si>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</si>
  <si>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</si>
  <si>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</si>
  <si>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</si>
  <si>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</si>
  <si>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</si>
  <si>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</si>
  <si>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</si>
  <si>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</si>
  <si>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</si>
  <si>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</si>
  <si>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</si>
  <si>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</si>
  <si>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</si>
  <si>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</si>
  <si>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</si>
  <si>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</si>
  <si>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</si>
  <si>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</si>
  <si>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</si>
  <si>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</si>
  <si>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</si>
  <si>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</si>
  <si>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</si>
  <si>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</si>
  <si>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</si>
  <si>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</si>
  <si>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</si>
  <si>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</si>
  <si>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</si>
  <si>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</si>
  <si>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</si>
  <si>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</si>
  <si>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</si>
  <si>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</si>
  <si>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</si>
  <si>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</si>
  <si>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</si>
  <si>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</si>
  <si>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</si>
  <si>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</si>
  <si>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</si>
  <si>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</si>
  <si>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</si>
  <si>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</si>
  <si>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</si>
  <si>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</si>
  <si>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</si>
  <si>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</si>
  <si>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</si>
  <si>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</si>
  <si>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</si>
  <si>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</si>
  <si>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</si>
  <si>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</si>
  <si>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</si>
  <si>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</si>
  <si>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</si>
  <si>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</si>
  <si>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</si>
  <si>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</si>
  <si>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</si>
  <si>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</si>
  <si>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</si>
  <si>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</si>
  <si>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 </t>
    </r>
    <r>
      <rPr>
        <sz val="9"/>
        <rFont val="Arial Cyr"/>
        <family val="0"/>
      </rPr>
      <t>(Ростелеком, МТС, ТТК, ИП Шелехина")</t>
    </r>
  </si>
  <si>
    <t>июня</t>
  </si>
  <si>
    <t>за   май-июнь  2023 г.</t>
  </si>
  <si>
    <t>01.05.2023г.</t>
  </si>
  <si>
    <t>ост.на 01.07</t>
  </si>
  <si>
    <t>прочистка канализации</t>
  </si>
  <si>
    <t>смена ламп (4шт) п-д 2</t>
  </si>
  <si>
    <t>лампа</t>
  </si>
  <si>
    <t>4шт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</si>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</sst>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J37" sqref="J37:M4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E2" s="60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5">
        <f t="shared" si="0"/>
        <v>2253.910428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5">
        <f t="shared" si="0"/>
        <v>2253.910428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5">
        <f t="shared" si="0"/>
        <v>8537.5395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1536.7571100000002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1">
        <f>SUM(M6:M19)</f>
        <v>14923.619046000002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5">
        <v>4.83</v>
      </c>
      <c r="M24" s="45">
        <f aca="true" t="shared" si="1" ref="M24:M36">L24*524.58*1.302</f>
        <v>3298.9052628000004</v>
      </c>
    </row>
    <row r="25" spans="1:13" ht="12.75">
      <c r="A25" t="s">
        <v>106</v>
      </c>
      <c r="J25" s="20">
        <v>2</v>
      </c>
      <c r="K25" s="20" t="s">
        <v>137</v>
      </c>
      <c r="L25" s="45">
        <v>0.28</v>
      </c>
      <c r="M25" s="45">
        <f t="shared" si="1"/>
        <v>191.24088480000003</v>
      </c>
    </row>
    <row r="26" spans="1:13" ht="12.75">
      <c r="A26" t="s">
        <v>107</v>
      </c>
      <c r="J26" s="20">
        <v>3</v>
      </c>
      <c r="K26" s="20" t="s">
        <v>140</v>
      </c>
      <c r="L26" s="45">
        <v>83.2</v>
      </c>
      <c r="M26" s="45">
        <f t="shared" si="1"/>
        <v>56825.862912000004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141</v>
      </c>
      <c r="L27" s="45">
        <v>3.12</v>
      </c>
      <c r="M27" s="45">
        <f t="shared" si="1"/>
        <v>2130.9698592000004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45">
        <f t="shared" si="1"/>
        <v>0</v>
      </c>
    </row>
    <row r="32" spans="10:13" ht="12.75">
      <c r="J32" s="20">
        <v>9</v>
      </c>
      <c r="K32" s="20"/>
      <c r="L32" s="45"/>
      <c r="M32" s="45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5"/>
      <c r="M33" s="45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30" t="s">
        <v>58</v>
      </c>
      <c r="L37" s="31">
        <f>SUM(L24:L36)</f>
        <v>91.43</v>
      </c>
      <c r="M37" s="31">
        <f>SUM(M24:M36)</f>
        <v>62446.97891880001</v>
      </c>
    </row>
    <row r="38" spans="2:11" ht="12.75">
      <c r="B38" s="1" t="s">
        <v>5</v>
      </c>
      <c r="C38" s="1"/>
      <c r="K38" s="1" t="s">
        <v>62</v>
      </c>
    </row>
    <row r="39" spans="10:13" ht="12.75">
      <c r="J39" s="22" t="s">
        <v>36</v>
      </c>
      <c r="K39" s="22"/>
      <c r="L39" s="22" t="s">
        <v>63</v>
      </c>
      <c r="M39" s="22" t="s">
        <v>42</v>
      </c>
    </row>
    <row r="40" spans="1:13" ht="12.75">
      <c r="A40" s="2" t="s">
        <v>6</v>
      </c>
      <c r="F40" s="11">
        <v>121437.88</v>
      </c>
      <c r="J40" s="23" t="s">
        <v>37</v>
      </c>
      <c r="K40" s="23" t="s">
        <v>38</v>
      </c>
      <c r="L40" s="23"/>
      <c r="M40" s="23" t="s">
        <v>64</v>
      </c>
    </row>
    <row r="41" spans="1:13" ht="12.75">
      <c r="A41" t="s">
        <v>7</v>
      </c>
      <c r="F41" s="5">
        <v>135984.91</v>
      </c>
      <c r="J41" s="20">
        <v>1</v>
      </c>
      <c r="K41" s="20" t="s">
        <v>138</v>
      </c>
      <c r="L41" s="25" t="s">
        <v>139</v>
      </c>
      <c r="M41" s="25">
        <f>4*14.9</f>
        <v>59.6</v>
      </c>
    </row>
    <row r="42" spans="2:13" ht="12.75">
      <c r="B42" t="s">
        <v>8</v>
      </c>
      <c r="F42" s="9">
        <f>F41/F40</f>
        <v>1.1197898876363783</v>
      </c>
      <c r="J42" s="20">
        <v>2</v>
      </c>
      <c r="K42" s="20"/>
      <c r="L42" s="25"/>
      <c r="M42" s="25"/>
    </row>
    <row r="43" spans="1:13" ht="12.75">
      <c r="A43" t="s">
        <v>131</v>
      </c>
      <c r="E43" s="52"/>
      <c r="F43" s="11">
        <f>400+300+400+(27.3*19.52)</f>
        <v>1632.896</v>
      </c>
      <c r="J43" s="20">
        <v>3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137617.806</v>
      </c>
      <c r="J44" s="20">
        <v>4</v>
      </c>
      <c r="K44" s="20"/>
      <c r="L44" s="23"/>
      <c r="M44" s="23"/>
    </row>
    <row r="45" spans="10:13" ht="12.75">
      <c r="J45" s="20">
        <v>5</v>
      </c>
      <c r="K45" s="59"/>
      <c r="L45" s="23"/>
      <c r="M45" s="23"/>
    </row>
    <row r="46" spans="2:13" ht="12.75">
      <c r="B46" s="1" t="s">
        <v>10</v>
      </c>
      <c r="C46" s="1"/>
      <c r="J46" s="20">
        <v>6</v>
      </c>
      <c r="K46" s="59"/>
      <c r="L46" s="23"/>
      <c r="M46" s="23"/>
    </row>
    <row r="47" spans="10:13" ht="12.75">
      <c r="J47" s="20">
        <v>7</v>
      </c>
      <c r="K47" s="59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3"/>
      <c r="M48" s="23"/>
    </row>
    <row r="49" spans="1:13" ht="12.75">
      <c r="A49" t="s">
        <v>12</v>
      </c>
      <c r="E49" s="5"/>
      <c r="F49" s="5">
        <f>(6300+8100)*1.302</f>
        <v>18748.8</v>
      </c>
      <c r="J49" s="20">
        <v>9</v>
      </c>
      <c r="K49" s="20"/>
      <c r="L49" s="23"/>
      <c r="M49" s="23"/>
    </row>
    <row r="50" spans="1:13" ht="12.75">
      <c r="A50" s="6" t="s">
        <v>15</v>
      </c>
      <c r="E50" s="5"/>
      <c r="F50" s="5">
        <f>(1950+1950)*1.302</f>
        <v>5077.8</v>
      </c>
      <c r="J50" s="20">
        <v>10</v>
      </c>
      <c r="K50" s="20"/>
      <c r="L50" s="23"/>
      <c r="M50" s="23"/>
    </row>
    <row r="51" spans="1:13" ht="12.75">
      <c r="A51" s="55" t="s">
        <v>83</v>
      </c>
      <c r="B51" s="53"/>
      <c r="C51" s="53"/>
      <c r="D51" s="53"/>
      <c r="E51" s="56">
        <v>0</v>
      </c>
      <c r="F51" s="54">
        <f>E51*E33</f>
        <v>0</v>
      </c>
      <c r="J51" s="20">
        <v>11</v>
      </c>
      <c r="K51" s="20"/>
      <c r="L51" s="23"/>
      <c r="M51" s="23"/>
    </row>
    <row r="52" spans="1:13" ht="12.75">
      <c r="A52" s="4" t="s">
        <v>34</v>
      </c>
      <c r="D52" s="5"/>
      <c r="F52" s="32">
        <f>F49+F50+F51</f>
        <v>23826.6</v>
      </c>
      <c r="J52" s="20">
        <v>12</v>
      </c>
      <c r="K52" s="20"/>
      <c r="L52" s="23"/>
      <c r="M52" s="23"/>
    </row>
    <row r="53" spans="1:13" ht="12.75">
      <c r="A53" s="4" t="s">
        <v>16</v>
      </c>
      <c r="D53" s="5"/>
      <c r="J53" s="20"/>
      <c r="K53" s="20"/>
      <c r="L53" s="33" t="s">
        <v>65</v>
      </c>
      <c r="M53" s="34">
        <f>SUM(M41:M52)</f>
        <v>59.6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824.1</v>
      </c>
      <c r="C55" t="s">
        <v>13</v>
      </c>
      <c r="D55" s="5">
        <v>0.6</v>
      </c>
      <c r="E55" t="s">
        <v>14</v>
      </c>
      <c r="F55" s="11">
        <f>B55*D55</f>
        <v>494.46</v>
      </c>
    </row>
    <row r="56" spans="1:6" ht="12.75">
      <c r="A56" s="4" t="s">
        <v>17</v>
      </c>
      <c r="B56" s="10"/>
      <c r="C56" s="10"/>
      <c r="F56" s="32">
        <f>SUM(F54:F55)</f>
        <v>494.46</v>
      </c>
    </row>
    <row r="57" spans="1:2" ht="12.75">
      <c r="A57" s="4" t="s">
        <v>18</v>
      </c>
      <c r="B57" s="4"/>
    </row>
    <row r="58" spans="1:6" ht="12.75">
      <c r="A58" t="s">
        <v>19</v>
      </c>
      <c r="C58" s="46">
        <v>1958853</v>
      </c>
      <c r="D58">
        <v>222433.7</v>
      </c>
      <c r="E58">
        <v>3141.3</v>
      </c>
      <c r="F58" s="35">
        <f>C58/D58*E58</f>
        <v>27663.725995206663</v>
      </c>
    </row>
    <row r="59" spans="1:6" ht="12.75">
      <c r="A59" t="s">
        <v>20</v>
      </c>
      <c r="F59" s="35">
        <f>M20</f>
        <v>14923.619046000002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f>3*600*1.302</f>
        <v>2343.6</v>
      </c>
    </row>
    <row r="62" spans="1:6" ht="12.75">
      <c r="A62" t="s">
        <v>22</v>
      </c>
      <c r="F62" s="5">
        <f>M53</f>
        <v>59.6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3"/>
      <c r="B65" s="53">
        <v>3141.3</v>
      </c>
      <c r="C65" s="53" t="s">
        <v>13</v>
      </c>
      <c r="D65" s="54">
        <v>0.78</v>
      </c>
      <c r="E65" s="53" t="s">
        <v>14</v>
      </c>
      <c r="F65" s="54">
        <f>B65*D65</f>
        <v>2450.2140000000004</v>
      </c>
    </row>
    <row r="66" spans="1:6" ht="12.75">
      <c r="A66" s="53" t="s">
        <v>78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47440.759041206664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0.49</v>
      </c>
      <c r="E70" t="s">
        <v>14</v>
      </c>
      <c r="F70" s="11">
        <f>B70*D70</f>
        <v>1539.237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3.21</v>
      </c>
      <c r="E73" t="s">
        <v>14</v>
      </c>
      <c r="F73" s="11">
        <f>B73*D73</f>
        <v>10083.573</v>
      </c>
    </row>
    <row r="74" spans="1:6" ht="12.75">
      <c r="A74" s="4" t="s">
        <v>29</v>
      </c>
      <c r="F74" s="32">
        <f>F70+F73</f>
        <v>11622.810000000001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6.08</v>
      </c>
      <c r="E77" t="s">
        <v>14</v>
      </c>
      <c r="F77" s="5">
        <f>B77*D77</f>
        <v>19099.104000000003</v>
      </c>
    </row>
    <row r="78" spans="1:6" ht="12.75">
      <c r="A78" s="4" t="s">
        <v>32</v>
      </c>
      <c r="F78" s="32">
        <f>SUM(F77)</f>
        <v>19099.104000000003</v>
      </c>
    </row>
    <row r="79" spans="1:6" ht="12.75">
      <c r="A79" s="57" t="s">
        <v>77</v>
      </c>
      <c r="B79" s="53"/>
      <c r="C79" s="53"/>
      <c r="D79" s="56">
        <v>0</v>
      </c>
      <c r="E79" s="53"/>
      <c r="F79" s="58">
        <f>E33*D79</f>
        <v>0</v>
      </c>
    </row>
    <row r="80" spans="1:6" ht="12.75">
      <c r="A80" s="1" t="s">
        <v>33</v>
      </c>
      <c r="B80" s="1"/>
      <c r="F80" s="32">
        <f>F52+F56+F68+F74+F78+F79</f>
        <v>102483.73304120667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5944.056516389986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7810.44+0</f>
        <v>7810.44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300.8+300.8</f>
        <v>601.6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1636.42+1636.42</f>
        <v>3272.84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120112.66955759666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45047</v>
      </c>
      <c r="C87" s="40">
        <v>293208</v>
      </c>
      <c r="D87" s="43">
        <f>F44</f>
        <v>137617.806</v>
      </c>
      <c r="E87" s="43">
        <f>F85</f>
        <v>120112.66955759666</v>
      </c>
      <c r="F87" s="44">
        <f>C87+D87-E87</f>
        <v>310713.1364424033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45107</v>
      </c>
      <c r="F89" t="s">
        <v>113</v>
      </c>
    </row>
    <row r="90" spans="1:7" ht="13.5" thickBot="1">
      <c r="A90" t="s">
        <v>114</v>
      </c>
      <c r="F90" s="49">
        <f>E87</f>
        <v>120112.66955759666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2023-01-12T16:38:40Z</cp:lastPrinted>
  <dcterms:created xsi:type="dcterms:W3CDTF">2008-08-18T07:30:19Z</dcterms:created>
  <dcterms:modified xsi:type="dcterms:W3CDTF">2023-07-25T05:46:03Z</dcterms:modified>
  <cp:category/>
  <cp:version/>
  <cp:contentType/>
  <cp:contentStatus/>
</cp:coreProperties>
</file>