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<sst xmlns="http://schemas.openxmlformats.org/spreadsheetml/2006/main" count="170" uniqueCount="147">
  <si>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</si>
  <si>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</si>
  <si>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</si>
  <si>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</si>
  <si>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</si>
  <si>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</si>
  <si>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</si>
  <si>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</si>
  <si>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</si>
  <si>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</si>
  <si>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</si>
  <si>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</si>
  <si>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</si>
  <si>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</si>
  <si>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</si>
  <si>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</si>
  <si>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</si>
  <si>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</si>
  <si>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</si>
  <si>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</si>
  <si>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</si>
  <si>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</si>
  <si>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</si>
  <si>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</si>
  <si>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</si>
  <si>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</si>
  <si>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</si>
  <si>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</si>
  <si>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</si>
  <si>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</si>
  <si>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</si>
  <si>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</si>
  <si>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</si>
  <si>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</si>
  <si>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</si>
  <si>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</si>
  <si>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</si>
  <si>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</si>
  <si>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</si>
  <si>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</si>
  <si>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</si>
  <si>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</si>
  <si>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</si>
  <si>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</si>
  <si>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</si>
  <si>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</si>
  <si>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</si>
  <si>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</si>
  <si>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</si>
  <si>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</si>
  <si>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</si>
  <si>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</si>
  <si>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</si>
  <si>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</si>
  <si>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</si>
  <si>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</si>
  <si>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</si>
  <si>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</si>
  <si>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</si>
  <si>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</si>
  <si>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</si>
  <si>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</si>
  <si>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</si>
  <si>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</si>
  <si>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</si>
  <si>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</si>
  <si>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</si>
  <si>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</si>
  <si>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</si>
  <si>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</si>
  <si>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</si>
  <si>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</si>
  <si>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</si>
  <si>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</si>
  <si>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</si>
  <si>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</si>
  <si>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</si>
  <si>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</si>
  <si>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</si>
  <si>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</si>
  <si>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</si>
  <si>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</si>
  <si>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</si>
  <si>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</si>
  <si>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</si>
  <si>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</si>
  <si>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</si>
  <si>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</si>
  <si>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</si>
  <si>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</si>
  <si>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</si>
  <si>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</si>
  <si>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</si>
  <si>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</si>
  <si>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</si>
  <si>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</si>
  <si>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</si>
  <si>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</si>
  <si>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</si>
  <si>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</si>
  <si>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</si>
  <si>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</si>
  <si>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</si>
  <si>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</si>
  <si>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</si>
  <si>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</si>
  <si>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</si>
  <si>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</si>
  <si>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</si>
  <si>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</si>
  <si>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</si>
  <si>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</si>
  <si>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</si>
  <si>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</si>
  <si>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</si>
  <si>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</si>
  <si>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</si>
  <si>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</si>
  <si>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</si>
  <si>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</si>
  <si>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</si>
  <si>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</si>
  <si>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</si>
  <si>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</si>
  <si>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</si>
  <si>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</si>
  <si>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</si>
  <si>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</si>
  <si>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</si>
  <si>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</si>
  <si>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</si>
  <si>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2023 г.</t>
  </si>
  <si>
    <t>1.2 Аренда (Ростелеком, ТТК, ЭР-Телеком, аренда пом.)</t>
  </si>
  <si>
    <t>декабря</t>
  </si>
  <si>
    <t>за   ноябрь-декабрь  2023 г.</t>
  </si>
  <si>
    <t>01.11.2023г.</t>
  </si>
  <si>
    <t>ост.на 01.01</t>
  </si>
  <si>
    <t xml:space="preserve">смена труб д 110 пвх (1мп) </t>
  </si>
  <si>
    <t>труба д 110</t>
  </si>
  <si>
    <t>1мп</t>
  </si>
  <si>
    <t>патрубак 110</t>
  </si>
  <si>
    <t>1шт</t>
  </si>
  <si>
    <t xml:space="preserve">смена замка (1шт) </t>
  </si>
  <si>
    <t>замок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</si>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</sst>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</v>
      </c>
      <c r="E1" s="5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2520.2816604000004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5122.523700000001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922.0542660000002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51</v>
      </c>
      <c r="L20" s="28">
        <f>SUM(L6:L19)</f>
        <v>13.04</v>
      </c>
      <c r="M20" s="33">
        <f>SUM(M6:M19)</f>
        <v>8906.361206400003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v>1.469</v>
      </c>
      <c r="M24" s="32">
        <f>L24*524.58*1.302*1.15</f>
        <v>1153.8313883460003</v>
      </c>
    </row>
    <row r="25" spans="1:13" ht="12.75">
      <c r="A25" t="s">
        <v>106</v>
      </c>
      <c r="J25" s="20">
        <v>2</v>
      </c>
      <c r="K25" s="20" t="s">
        <v>142</v>
      </c>
      <c r="L25" s="44">
        <v>1.07</v>
      </c>
      <c r="M25" s="32">
        <f>L25*524.58*1.302*1.15</f>
        <v>840.4353883800001</v>
      </c>
    </row>
    <row r="26" spans="1:13" ht="12.75">
      <c r="A26" t="s">
        <v>107</v>
      </c>
      <c r="J26" s="20">
        <v>3</v>
      </c>
      <c r="K26" s="20" t="s">
        <v>144</v>
      </c>
      <c r="L26" s="25">
        <f>0.06*7.1</f>
        <v>0.426</v>
      </c>
      <c r="M26" s="32">
        <f>L26*524.58*1.302*1.15</f>
        <v>334.603248084</v>
      </c>
    </row>
    <row r="27" spans="1:13" ht="12.75">
      <c r="A27" t="s">
        <v>108</v>
      </c>
      <c r="J27" s="20">
        <v>4</v>
      </c>
      <c r="K27" s="20"/>
      <c r="L27" s="25"/>
      <c r="M27" s="32">
        <f>L27*524.58*1.302*1.15</f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>L28*524.58*1.302*1.15</f>
        <v>0</v>
      </c>
    </row>
    <row r="29" spans="10:13" ht="12.75">
      <c r="J29" s="20">
        <v>6</v>
      </c>
      <c r="K29" s="20"/>
      <c r="L29" s="25"/>
      <c r="M29" s="32">
        <f aca="true" t="shared" si="1" ref="M29:M34">L29*524.58*1.302*1.15</f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2.9650000000000003</v>
      </c>
      <c r="M35" s="33">
        <f>SUM(M24:M34)</f>
        <v>2328.8700248100004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108096.54</v>
      </c>
      <c r="J39" s="20">
        <v>1</v>
      </c>
      <c r="K39" s="20" t="s">
        <v>138</v>
      </c>
      <c r="L39" s="25" t="s">
        <v>139</v>
      </c>
      <c r="M39" s="44">
        <v>571.35</v>
      </c>
    </row>
    <row r="40" spans="1:13" ht="12.75">
      <c r="A40" t="s">
        <v>7</v>
      </c>
      <c r="F40" s="5">
        <v>108751.75</v>
      </c>
      <c r="J40" s="20">
        <v>2</v>
      </c>
      <c r="K40" s="20" t="s">
        <v>140</v>
      </c>
      <c r="L40" s="25" t="s">
        <v>141</v>
      </c>
      <c r="M40" s="25">
        <v>231.36</v>
      </c>
    </row>
    <row r="41" spans="2:13" ht="12.75">
      <c r="B41" t="s">
        <v>8</v>
      </c>
      <c r="F41" s="9">
        <f>F40/F39</f>
        <v>1.0060613410938037</v>
      </c>
      <c r="J41" s="20">
        <v>3</v>
      </c>
      <c r="K41" s="20" t="s">
        <v>143</v>
      </c>
      <c r="L41" s="25" t="s">
        <v>141</v>
      </c>
      <c r="M41" s="44">
        <v>251.51</v>
      </c>
    </row>
    <row r="42" spans="1:13" ht="12.75">
      <c r="A42" t="s">
        <v>132</v>
      </c>
      <c r="F42" s="5">
        <f>400+400+400+(58.8*16.43)</f>
        <v>2166.084</v>
      </c>
      <c r="J42" s="20">
        <v>4</v>
      </c>
      <c r="K42" s="20" t="s">
        <v>145</v>
      </c>
      <c r="L42" s="25" t="s">
        <v>146</v>
      </c>
      <c r="M42" s="25">
        <f>6*11.56</f>
        <v>69.36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110917.834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(5400+5400)*1.302</f>
        <v>14061.6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(3650+3650)*1.302</f>
        <v>9504.6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1.11</v>
      </c>
      <c r="F50" s="53">
        <f>E50*E32</f>
        <v>3705.735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27271.935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0.6</v>
      </c>
      <c r="E54" t="s">
        <v>14</v>
      </c>
      <c r="F54" s="11">
        <f>B54*D54</f>
        <v>613.1999999999999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613.1999999999999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1958853</v>
      </c>
      <c r="D57">
        <v>222433.7</v>
      </c>
      <c r="E57">
        <v>3338.5</v>
      </c>
      <c r="F57" s="34">
        <f>C57/D57*E57</f>
        <v>29400.359480150713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8906.361206400003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2328.8700248100004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0*600*1.302</f>
        <v>0</v>
      </c>
      <c r="J60" s="20"/>
      <c r="K60" s="20"/>
      <c r="L60" s="30" t="s">
        <v>58</v>
      </c>
      <c r="M60" s="33">
        <f>SUM(M39:M59)</f>
        <v>1123.58</v>
      </c>
    </row>
    <row r="61" spans="1:6" ht="12.75">
      <c r="A61" t="s">
        <v>21</v>
      </c>
      <c r="F61" s="11">
        <f>M60</f>
        <v>1123.58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0.94</v>
      </c>
      <c r="E64" t="s">
        <v>14</v>
      </c>
      <c r="F64" s="11">
        <f>B64*D64</f>
        <v>3138.1899999999996</v>
      </c>
    </row>
    <row r="65" spans="1:6" ht="12.75">
      <c r="A65" s="45" t="s">
        <v>130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0.8</v>
      </c>
      <c r="E66" s="45"/>
      <c r="F66" s="53">
        <f>D66*E32</f>
        <v>2670.8</v>
      </c>
    </row>
    <row r="67" spans="1:6" ht="12.75">
      <c r="A67" s="4" t="s">
        <v>68</v>
      </c>
      <c r="B67" s="10"/>
      <c r="C67" s="10"/>
      <c r="F67" s="31">
        <f>SUM(F57:F65)</f>
        <v>44897.36071136072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0.49</v>
      </c>
      <c r="F69" s="11">
        <f>B69*D69</f>
        <v>1635.865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2.56</v>
      </c>
      <c r="E72" t="s">
        <v>14</v>
      </c>
      <c r="F72" s="11">
        <f>B72*D72</f>
        <v>8546.56</v>
      </c>
    </row>
    <row r="73" spans="1:6" ht="12.75">
      <c r="A73" s="4" t="s">
        <v>70</v>
      </c>
      <c r="F73" s="31">
        <f>F69+F72</f>
        <v>10182.425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6.31</v>
      </c>
      <c r="E76" t="s">
        <v>14</v>
      </c>
      <c r="F76" s="11">
        <f>B76*D76</f>
        <v>21065.934999999998</v>
      </c>
    </row>
    <row r="77" spans="1:6" ht="12.75">
      <c r="A77" s="4" t="s">
        <v>72</v>
      </c>
      <c r="F77" s="31">
        <f>SUM(F76)</f>
        <v>21065.934999999998</v>
      </c>
    </row>
    <row r="78" spans="1:6" ht="12.75">
      <c r="A78" s="56" t="s">
        <v>77</v>
      </c>
      <c r="B78" s="45"/>
      <c r="C78" s="45"/>
      <c r="D78" s="55">
        <v>2.26</v>
      </c>
      <c r="E78" s="45"/>
      <c r="F78" s="57">
        <f>D78*E32</f>
        <v>7545.009999999999</v>
      </c>
    </row>
    <row r="79" spans="1:6" ht="12.75">
      <c r="A79" s="1" t="s">
        <v>26</v>
      </c>
      <c r="B79" s="1"/>
      <c r="F79" s="31">
        <f>F51+F55+F67+F73+F77+F78</f>
        <v>111575.86571136072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6471.400211258921</v>
      </c>
    </row>
    <row r="81" spans="1:6" ht="12.75">
      <c r="A81" s="1"/>
      <c r="B81" s="35" t="s">
        <v>127</v>
      </c>
      <c r="C81" s="35"/>
      <c r="D81" s="1"/>
      <c r="E81" s="50"/>
      <c r="F81" s="52">
        <f>1210.56+0</f>
        <v>1210.56</v>
      </c>
    </row>
    <row r="82" spans="1:6" ht="12.75">
      <c r="A82" s="1"/>
      <c r="B82" s="35" t="s">
        <v>128</v>
      </c>
      <c r="C82" s="35"/>
      <c r="D82" s="1"/>
      <c r="E82" s="50"/>
      <c r="F82" s="51">
        <f>274.58+274.58</f>
        <v>549.16</v>
      </c>
    </row>
    <row r="83" spans="1:6" ht="12.75">
      <c r="A83" s="1"/>
      <c r="B83" s="35" t="s">
        <v>129</v>
      </c>
      <c r="C83" s="35"/>
      <c r="D83" s="1"/>
      <c r="E83" s="50"/>
      <c r="F83" s="51">
        <f>1609.14+1609.14</f>
        <v>3218.28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123025.26592261964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136</v>
      </c>
      <c r="I85" s="7"/>
    </row>
    <row r="86" spans="1:6" ht="12.75">
      <c r="A86" s="13"/>
      <c r="B86" s="38">
        <v>45597</v>
      </c>
      <c r="C86" s="39">
        <v>-337144</v>
      </c>
      <c r="D86" s="42">
        <f>F43</f>
        <v>110917.834</v>
      </c>
      <c r="E86" s="42">
        <f>F84</f>
        <v>123025.26592261964</v>
      </c>
      <c r="F86" s="43">
        <f>C86+D86-E86</f>
        <v>-349251.43192261964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45291</v>
      </c>
      <c r="F88" t="s">
        <v>113</v>
      </c>
    </row>
    <row r="89" spans="1:7" ht="13.5" thickBot="1">
      <c r="A89" t="s">
        <v>114</v>
      </c>
      <c r="F89" s="48">
        <f>E86</f>
        <v>123025.26592261964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2023-01-12T17:05:57Z</cp:lastPrinted>
  <dcterms:created xsi:type="dcterms:W3CDTF">2008-08-18T07:30:19Z</dcterms:created>
  <dcterms:modified xsi:type="dcterms:W3CDTF">2024-02-21T10:29:44Z</dcterms:modified>
  <cp:category/>
  <cp:version/>
  <cp:contentType/>
  <cp:contentStatus/>
</cp:coreProperties>
</file>