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<sst xmlns="http://schemas.openxmlformats.org/spreadsheetml/2006/main" count="161" uniqueCount="138">
  <si>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</si>
  <si>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</si>
  <si>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</si>
  <si>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</si>
  <si>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</si>
  <si>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</si>
  <si>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</si>
  <si>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</si>
  <si>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</si>
  <si>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</si>
  <si>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</si>
  <si>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</si>
  <si>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</si>
  <si>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</si>
  <si>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</si>
  <si>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</si>
  <si>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</si>
  <si>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</si>
  <si>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</si>
  <si>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</si>
  <si>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</si>
  <si>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</si>
  <si>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</si>
  <si>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</si>
  <si>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</si>
  <si>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</si>
  <si>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</si>
  <si>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</si>
  <si>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</si>
  <si>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</si>
  <si>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</si>
  <si>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</si>
  <si>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</si>
  <si>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</si>
  <si>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</si>
  <si>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</si>
  <si>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</si>
  <si>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</si>
  <si>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</si>
  <si>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</si>
  <si>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</si>
  <si>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</si>
  <si>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</si>
  <si>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</si>
  <si>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</si>
  <si>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</si>
  <si>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</si>
  <si>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</si>
  <si>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</si>
  <si>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</si>
  <si>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</si>
  <si>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</si>
  <si>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</si>
  <si>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</si>
  <si>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</si>
  <si>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</si>
  <si>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</si>
  <si>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</si>
  <si>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</si>
  <si>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</si>
  <si>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</si>
  <si>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</si>
  <si>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</si>
  <si>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</si>
  <si>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</si>
  <si>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</si>
  <si>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</si>
  <si>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</si>
  <si>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</si>
  <si>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</si>
  <si>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</si>
  <si>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</si>
  <si>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</si>
  <si>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</si>
  <si>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</si>
  <si>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</si>
  <si>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</si>
  <si>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</si>
  <si>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</si>
  <si>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</si>
  <si>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</si>
  <si>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</si>
  <si>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</si>
  <si>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</si>
  <si>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</si>
  <si>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</si>
  <si>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</si>
  <si>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</si>
  <si>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</si>
  <si>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</si>
  <si>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</si>
  <si>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</si>
  <si>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</si>
  <si>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</si>
  <si>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</si>
  <si>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</si>
  <si>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</si>
  <si>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</si>
  <si>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</si>
  <si>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</si>
  <si>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</si>
  <si>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</si>
  <si>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</si>
  <si>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</si>
  <si>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</si>
  <si>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</si>
  <si>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</si>
  <si>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</si>
  <si>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</si>
  <si>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</si>
  <si>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</si>
  <si>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</si>
  <si>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</si>
  <si>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</si>
  <si>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</si>
  <si>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</si>
  <si>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</si>
  <si>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</si>
  <si>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</si>
  <si>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</si>
  <si>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</si>
  <si>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</si>
  <si>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</si>
  <si>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</si>
  <si>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</si>
  <si>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</si>
  <si>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</si>
  <si>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</si>
  <si>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</si>
  <si>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</t>
  </si>
  <si>
    <t>2023 г.</t>
  </si>
  <si>
    <t>1.2 Аренда (Ростелеком, МТС, ТТК)</t>
  </si>
  <si>
    <t>июня</t>
  </si>
  <si>
    <t>за   май-июнь  2023 г.</t>
  </si>
  <si>
    <t>01.05.2023г.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</si>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</sst>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J35" sqref="J35:M42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84</v>
      </c>
      <c r="D2" s="8">
        <v>5</v>
      </c>
      <c r="E2" s="62">
        <v>6</v>
      </c>
      <c r="K2" s="5" t="s">
        <v>133</v>
      </c>
    </row>
    <row r="3" spans="1:13" ht="12.75">
      <c r="A3" t="s">
        <v>85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86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36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2.61</v>
      </c>
      <c r="M6" s="46">
        <f>L6*524.58*1.302</f>
        <v>1782.6382476</v>
      </c>
    </row>
    <row r="7" spans="2:13" ht="12.75">
      <c r="B7" t="s">
        <v>88</v>
      </c>
      <c r="C7" s="1" t="s">
        <v>89</v>
      </c>
      <c r="D7" s="8">
        <v>28</v>
      </c>
      <c r="J7" s="14">
        <v>2</v>
      </c>
      <c r="K7" s="14" t="s">
        <v>39</v>
      </c>
      <c r="L7" s="14"/>
      <c r="M7" s="46">
        <f aca="true" t="shared" si="0" ref="M7:M19">L7*524.58*1.302</f>
        <v>0</v>
      </c>
    </row>
    <row r="8" spans="10:13" ht="12.75">
      <c r="J8" s="15"/>
      <c r="K8" s="15" t="s">
        <v>40</v>
      </c>
      <c r="L8" s="21"/>
      <c r="M8" s="46">
        <f t="shared" si="0"/>
        <v>0</v>
      </c>
    </row>
    <row r="9" spans="1:13" ht="12.75">
      <c r="A9" t="s">
        <v>90</v>
      </c>
      <c r="J9" s="16"/>
      <c r="K9" s="16" t="s">
        <v>41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42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44</v>
      </c>
      <c r="L11" s="23">
        <v>3.72</v>
      </c>
      <c r="M11" s="46">
        <f t="shared" si="0"/>
        <v>2540.7717552000004</v>
      </c>
    </row>
    <row r="12" spans="5:13" ht="12.75">
      <c r="E12" t="s">
        <v>93</v>
      </c>
      <c r="J12" s="14">
        <v>4</v>
      </c>
      <c r="K12" s="17" t="s">
        <v>43</v>
      </c>
      <c r="L12" s="22"/>
      <c r="M12" s="46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6">
        <f t="shared" si="0"/>
        <v>2540.7717552000004</v>
      </c>
    </row>
    <row r="14" spans="1:13" ht="12.75">
      <c r="A14" t="s">
        <v>95</v>
      </c>
      <c r="J14" s="20">
        <v>5</v>
      </c>
      <c r="K14" s="19" t="s">
        <v>45</v>
      </c>
      <c r="L14" s="25">
        <v>8.1</v>
      </c>
      <c r="M14" s="46">
        <f t="shared" si="0"/>
        <v>5532.325596000001</v>
      </c>
    </row>
    <row r="15" spans="1:13" ht="12.75">
      <c r="A15" t="s">
        <v>96</v>
      </c>
      <c r="J15" s="14">
        <v>6</v>
      </c>
      <c r="K15" s="17" t="s">
        <v>46</v>
      </c>
      <c r="L15" s="22"/>
      <c r="M15" s="46">
        <f t="shared" si="0"/>
        <v>0</v>
      </c>
    </row>
    <row r="16" spans="5:13" ht="12.75">
      <c r="E16" t="s">
        <v>97</v>
      </c>
      <c r="J16" s="15" t="s">
        <v>47</v>
      </c>
      <c r="K16" s="26" t="s">
        <v>48</v>
      </c>
      <c r="L16" s="21">
        <v>1.86</v>
      </c>
      <c r="M16" s="46">
        <f t="shared" si="0"/>
        <v>1270.3858776000002</v>
      </c>
    </row>
    <row r="17" spans="5:13" ht="12.75">
      <c r="E17" t="s">
        <v>98</v>
      </c>
      <c r="J17" s="15" t="s">
        <v>49</v>
      </c>
      <c r="K17" s="26" t="s">
        <v>81</v>
      </c>
      <c r="L17" s="21">
        <v>12.5</v>
      </c>
      <c r="M17" s="46">
        <f t="shared" si="0"/>
        <v>8537.5395</v>
      </c>
    </row>
    <row r="18" spans="5:13" ht="12.75">
      <c r="E18" t="s">
        <v>99</v>
      </c>
      <c r="J18" s="15" t="s">
        <v>51</v>
      </c>
      <c r="K18" s="26" t="s">
        <v>50</v>
      </c>
      <c r="L18" s="21">
        <v>2.25</v>
      </c>
      <c r="M18" s="46">
        <f t="shared" si="0"/>
        <v>1536.7571100000002</v>
      </c>
    </row>
    <row r="19" spans="1:13" ht="12.75">
      <c r="A19" t="s">
        <v>100</v>
      </c>
      <c r="J19" s="16" t="s">
        <v>80</v>
      </c>
      <c r="K19" s="18" t="s">
        <v>52</v>
      </c>
      <c r="L19" s="23">
        <v>0.5</v>
      </c>
      <c r="M19" s="46">
        <f t="shared" si="0"/>
        <v>341.50158000000005</v>
      </c>
    </row>
    <row r="20" spans="1:13" ht="12.75">
      <c r="A20" t="s">
        <v>101</v>
      </c>
      <c r="J20" s="20"/>
      <c r="K20" s="27" t="s">
        <v>53</v>
      </c>
      <c r="L20" s="28">
        <f>SUM(L6:L19)</f>
        <v>35.26</v>
      </c>
      <c r="M20" s="33">
        <f>SUM(M6:M19)</f>
        <v>24082.6914216</v>
      </c>
    </row>
    <row r="21" spans="1:11" ht="12.75">
      <c r="A21" t="s">
        <v>125</v>
      </c>
      <c r="K21" s="1" t="s">
        <v>54</v>
      </c>
    </row>
    <row r="22" spans="1:13" ht="12.75">
      <c r="A22" t="s">
        <v>102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103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104</v>
      </c>
      <c r="J24" s="20">
        <v>1</v>
      </c>
      <c r="K24" s="20" t="s">
        <v>136</v>
      </c>
      <c r="L24" s="46">
        <v>92.89</v>
      </c>
      <c r="M24" s="46">
        <f aca="true" t="shared" si="1" ref="M24:M34">L24*524.58*1.302</f>
        <v>63444.16353240001</v>
      </c>
    </row>
    <row r="25" spans="1:13" ht="12.75">
      <c r="A25" t="s">
        <v>105</v>
      </c>
      <c r="J25" s="20">
        <v>2</v>
      </c>
      <c r="K25" s="20" t="s">
        <v>137</v>
      </c>
      <c r="L25" s="53">
        <v>3.12</v>
      </c>
      <c r="M25" s="46">
        <f t="shared" si="1"/>
        <v>2130.9698592000004</v>
      </c>
    </row>
    <row r="26" spans="1:13" ht="12.75">
      <c r="A26" t="s">
        <v>106</v>
      </c>
      <c r="J26" s="20">
        <v>3</v>
      </c>
      <c r="K26" s="20"/>
      <c r="L26" s="53"/>
      <c r="M26" s="46">
        <f t="shared" si="1"/>
        <v>0</v>
      </c>
    </row>
    <row r="27" spans="1:13" ht="12.75">
      <c r="A27" s="48" t="s">
        <v>107</v>
      </c>
      <c r="B27" s="48"/>
      <c r="C27" s="48"/>
      <c r="D27" s="48"/>
      <c r="E27" s="48"/>
      <c r="F27" s="48"/>
      <c r="G27" s="48"/>
      <c r="J27" s="20">
        <v>4</v>
      </c>
      <c r="K27" s="20"/>
      <c r="L27" s="53"/>
      <c r="M27" s="46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3"/>
      <c r="M28" s="46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5"/>
      <c r="L29" s="23"/>
      <c r="M29" s="46">
        <f t="shared" si="1"/>
        <v>0</v>
      </c>
    </row>
    <row r="30" spans="10:13" ht="12.75">
      <c r="J30" s="20">
        <v>7</v>
      </c>
      <c r="K30" s="20"/>
      <c r="L30" s="23"/>
      <c r="M30" s="46">
        <f t="shared" si="1"/>
        <v>0</v>
      </c>
    </row>
    <row r="31" spans="2:13" ht="12.75">
      <c r="B31" t="s">
        <v>0</v>
      </c>
      <c r="J31" s="20">
        <v>8</v>
      </c>
      <c r="K31" s="16"/>
      <c r="L31" s="23"/>
      <c r="M31" s="46">
        <f t="shared" si="1"/>
        <v>0</v>
      </c>
    </row>
    <row r="32" spans="10:13" ht="12.75">
      <c r="J32" s="20">
        <v>9</v>
      </c>
      <c r="K32" s="16"/>
      <c r="L32" s="23"/>
      <c r="M32" s="46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16"/>
      <c r="L33" s="23"/>
      <c r="M33" s="46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16"/>
      <c r="L34" s="23"/>
      <c r="M34" s="46">
        <f t="shared" si="1"/>
        <v>0</v>
      </c>
    </row>
    <row r="35" spans="1:13" ht="12.75">
      <c r="A35" t="s">
        <v>3</v>
      </c>
      <c r="J35" s="20"/>
      <c r="K35" s="30" t="s">
        <v>53</v>
      </c>
      <c r="L35" s="28">
        <f>SUM(L24:L34)</f>
        <v>96.01</v>
      </c>
      <c r="M35" s="33">
        <f>SUM(M24:M34)</f>
        <v>65575.13339160001</v>
      </c>
    </row>
    <row r="36" spans="1:11" ht="12.75">
      <c r="A36" t="s">
        <v>4</v>
      </c>
      <c r="E36">
        <v>480.4</v>
      </c>
      <c r="F36" t="s">
        <v>61</v>
      </c>
      <c r="K36" s="1" t="s">
        <v>57</v>
      </c>
    </row>
    <row r="37" spans="10:13" ht="12.75">
      <c r="J37" s="22" t="s">
        <v>31</v>
      </c>
      <c r="K37" s="22"/>
      <c r="L37" s="22" t="s">
        <v>58</v>
      </c>
      <c r="M37" s="22" t="s">
        <v>37</v>
      </c>
    </row>
    <row r="38" spans="2:13" ht="12.75">
      <c r="B38" s="1" t="s">
        <v>5</v>
      </c>
      <c r="C38" s="1"/>
      <c r="J38" s="23" t="s">
        <v>32</v>
      </c>
      <c r="K38" s="23" t="s">
        <v>33</v>
      </c>
      <c r="L38" s="23"/>
      <c r="M38" s="23" t="s">
        <v>59</v>
      </c>
    </row>
    <row r="39" spans="10:13" ht="12.75">
      <c r="J39" s="20">
        <v>1</v>
      </c>
      <c r="K39" s="45"/>
      <c r="L39" s="23"/>
      <c r="M39" s="53"/>
    </row>
    <row r="40" spans="1:13" ht="12.75">
      <c r="A40" s="2" t="s">
        <v>6</v>
      </c>
      <c r="F40" s="11">
        <v>121006.22</v>
      </c>
      <c r="J40" s="20">
        <v>2</v>
      </c>
      <c r="K40" s="45"/>
      <c r="L40" s="23"/>
      <c r="M40" s="23"/>
    </row>
    <row r="41" spans="1:13" ht="12.75">
      <c r="A41" t="s">
        <v>7</v>
      </c>
      <c r="F41" s="5">
        <v>109436.3</v>
      </c>
      <c r="J41" s="20">
        <v>3</v>
      </c>
      <c r="K41" s="45"/>
      <c r="L41" s="23"/>
      <c r="M41" s="53"/>
    </row>
    <row r="42" spans="2:13" ht="12.75">
      <c r="B42" t="s">
        <v>8</v>
      </c>
      <c r="F42" s="9">
        <f>F41/F40</f>
        <v>0.9043857414932885</v>
      </c>
      <c r="J42" s="20">
        <v>4</v>
      </c>
      <c r="K42" s="45"/>
      <c r="L42" s="23"/>
      <c r="M42" s="53"/>
    </row>
    <row r="43" spans="1:13" ht="12.75">
      <c r="A43" s="48" t="s">
        <v>131</v>
      </c>
      <c r="B43" s="48"/>
      <c r="C43" s="48"/>
      <c r="D43" s="48"/>
      <c r="E43" s="48"/>
      <c r="F43" s="52">
        <f>400+300+400</f>
        <v>1100</v>
      </c>
      <c r="J43" s="20">
        <v>5</v>
      </c>
      <c r="K43" s="45"/>
      <c r="L43" s="23"/>
      <c r="M43" s="53"/>
    </row>
    <row r="44" spans="1:13" ht="12.75">
      <c r="A44" s="3" t="s">
        <v>9</v>
      </c>
      <c r="B44" s="3"/>
      <c r="C44" s="3"/>
      <c r="D44" s="3"/>
      <c r="E44" s="1"/>
      <c r="F44" s="8">
        <f>F41+F43</f>
        <v>110536.3</v>
      </c>
      <c r="J44" s="20">
        <v>6</v>
      </c>
      <c r="K44" s="45"/>
      <c r="L44" s="23"/>
      <c r="M44" s="25"/>
    </row>
    <row r="45" spans="10:13" ht="12.75">
      <c r="J45" s="20">
        <v>7</v>
      </c>
      <c r="K45" s="45"/>
      <c r="L45" s="23"/>
      <c r="M45" s="23"/>
    </row>
    <row r="46" spans="2:13" ht="12.75">
      <c r="B46" s="1" t="s">
        <v>10</v>
      </c>
      <c r="C46" s="1"/>
      <c r="J46" s="20">
        <v>8</v>
      </c>
      <c r="K46" s="45"/>
      <c r="L46" s="23"/>
      <c r="M46" s="23"/>
    </row>
    <row r="47" spans="10:13" ht="12.75">
      <c r="J47" s="20">
        <v>9</v>
      </c>
      <c r="K47" s="45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45"/>
      <c r="L48" s="23"/>
      <c r="M48" s="23"/>
    </row>
    <row r="49" spans="1:13" ht="12.75">
      <c r="A49" t="s">
        <v>12</v>
      </c>
      <c r="F49" s="11">
        <f>(7100+7100)*1.302</f>
        <v>18488.4</v>
      </c>
      <c r="J49" s="16"/>
      <c r="K49" s="16"/>
      <c r="L49" s="34" t="s">
        <v>60</v>
      </c>
      <c r="M49" s="42">
        <f>SUM(M39:M48)</f>
        <v>0</v>
      </c>
    </row>
    <row r="50" spans="1:6" ht="12.75">
      <c r="A50" s="6" t="s">
        <v>15</v>
      </c>
      <c r="F50" s="11">
        <f>(3050+3050)*1.302</f>
        <v>7942.200000000001</v>
      </c>
    </row>
    <row r="51" spans="1:11" ht="12.75">
      <c r="A51" s="58" t="s">
        <v>82</v>
      </c>
      <c r="B51" s="56"/>
      <c r="C51" s="56"/>
      <c r="D51" s="56"/>
      <c r="E51" s="59">
        <v>0</v>
      </c>
      <c r="F51" s="57">
        <f>E51*E33</f>
        <v>0</v>
      </c>
      <c r="K51" s="51"/>
    </row>
    <row r="52" spans="1:11" ht="12.75">
      <c r="A52" s="4" t="s">
        <v>29</v>
      </c>
      <c r="F52" s="31">
        <f>F49+F50+F51</f>
        <v>26430.600000000002</v>
      </c>
      <c r="K52" s="51"/>
    </row>
    <row r="53" ht="12.75">
      <c r="A53" s="4" t="s">
        <v>16</v>
      </c>
    </row>
    <row r="54" spans="1:11" ht="12.75">
      <c r="A54" t="s">
        <v>74</v>
      </c>
      <c r="D54" s="5">
        <v>0</v>
      </c>
      <c r="E54" t="s">
        <v>14</v>
      </c>
      <c r="F54" s="11">
        <f>E33*D54</f>
        <v>0</v>
      </c>
      <c r="K54" s="51"/>
    </row>
    <row r="55" spans="1:11" ht="12.75">
      <c r="A55" t="s">
        <v>78</v>
      </c>
      <c r="B55">
        <v>930.7</v>
      </c>
      <c r="C55" t="s">
        <v>13</v>
      </c>
      <c r="D55" s="5">
        <v>0.6</v>
      </c>
      <c r="E55" t="s">
        <v>14</v>
      </c>
      <c r="F55" s="11">
        <f>B55*D55</f>
        <v>558.42</v>
      </c>
      <c r="K55" s="51"/>
    </row>
    <row r="56" spans="1:6" ht="12.75">
      <c r="A56" s="4" t="s">
        <v>17</v>
      </c>
      <c r="B56" s="10"/>
      <c r="C56" s="10"/>
      <c r="F56" s="31">
        <f>SUM(F54:F55)</f>
        <v>558.42</v>
      </c>
    </row>
    <row r="57" spans="1:2" ht="12.75">
      <c r="A57" s="4" t="s">
        <v>62</v>
      </c>
      <c r="B57" s="4"/>
    </row>
    <row r="58" spans="1:6" ht="12.75">
      <c r="A58" t="s">
        <v>18</v>
      </c>
      <c r="C58" s="47">
        <v>1958853</v>
      </c>
      <c r="D58">
        <v>222433.7</v>
      </c>
      <c r="E58">
        <v>3475.1</v>
      </c>
      <c r="F58" s="35">
        <f>C58/D58*E58</f>
        <v>30603.32162033001</v>
      </c>
    </row>
    <row r="59" spans="1:6" ht="12.75">
      <c r="A59" t="s">
        <v>19</v>
      </c>
      <c r="F59" s="35">
        <f>M20</f>
        <v>24082.6914216</v>
      </c>
    </row>
    <row r="60" spans="1:6" ht="12.75">
      <c r="A60" t="s">
        <v>20</v>
      </c>
      <c r="F60" s="11">
        <f>M35</f>
        <v>65575.13339160001</v>
      </c>
    </row>
    <row r="61" spans="1:6" ht="12.75">
      <c r="A61" t="s">
        <v>21</v>
      </c>
      <c r="F61" s="5">
        <f>2*600*1.302</f>
        <v>1562.4</v>
      </c>
    </row>
    <row r="62" spans="1:6" ht="12.75">
      <c r="A62" t="s">
        <v>22</v>
      </c>
      <c r="F62" s="11">
        <f>M49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3475.1</v>
      </c>
      <c r="C65" t="s">
        <v>13</v>
      </c>
      <c r="D65" s="11">
        <v>0.78</v>
      </c>
      <c r="E65" t="s">
        <v>14</v>
      </c>
      <c r="F65" s="11">
        <f>B65*D65</f>
        <v>2710.578</v>
      </c>
    </row>
    <row r="66" spans="1:6" ht="12.75">
      <c r="A66" s="56" t="s">
        <v>129</v>
      </c>
      <c r="B66" s="56"/>
      <c r="C66" s="56"/>
      <c r="D66" s="57"/>
      <c r="E66" s="56"/>
      <c r="F66" s="57">
        <v>0</v>
      </c>
    </row>
    <row r="67" spans="1:6" ht="12.75">
      <c r="A67" s="56" t="s">
        <v>83</v>
      </c>
      <c r="B67" s="56"/>
      <c r="C67" s="56"/>
      <c r="D67" s="57">
        <v>0</v>
      </c>
      <c r="E67" s="56"/>
      <c r="F67" s="57">
        <f>D67*E33</f>
        <v>0</v>
      </c>
    </row>
    <row r="68" spans="1:6" ht="12.75">
      <c r="A68" s="4" t="s">
        <v>65</v>
      </c>
      <c r="B68" s="10"/>
      <c r="C68" s="10"/>
      <c r="F68" s="31">
        <f>SUM(F58:F67)</f>
        <v>124534.12443353001</v>
      </c>
    </row>
    <row r="69" spans="1:6" ht="12.75">
      <c r="A69" s="4" t="s">
        <v>63</v>
      </c>
      <c r="F69" s="5"/>
    </row>
    <row r="70" spans="1:6" ht="12.75">
      <c r="A70" t="s">
        <v>25</v>
      </c>
      <c r="B70">
        <v>3475.1</v>
      </c>
      <c r="C70" t="s">
        <v>61</v>
      </c>
      <c r="D70" s="5">
        <v>0.49</v>
      </c>
      <c r="E70" t="s">
        <v>14</v>
      </c>
      <c r="F70" s="11">
        <f>B70*D70</f>
        <v>1702.799</v>
      </c>
    </row>
    <row r="71" ht="12.75">
      <c r="A71" t="s">
        <v>26</v>
      </c>
    </row>
    <row r="72" ht="12.75">
      <c r="A72" s="7" t="s">
        <v>73</v>
      </c>
    </row>
    <row r="73" spans="2:6" ht="12.75">
      <c r="B73">
        <v>3475.1</v>
      </c>
      <c r="C73" t="s">
        <v>13</v>
      </c>
      <c r="D73" s="11">
        <v>3.21</v>
      </c>
      <c r="E73" t="s">
        <v>14</v>
      </c>
      <c r="F73" s="11">
        <f>B73*D73</f>
        <v>11155.071</v>
      </c>
    </row>
    <row r="74" spans="1:6" ht="12.75">
      <c r="A74" s="10" t="s">
        <v>66</v>
      </c>
      <c r="F74" s="31">
        <f>F70+F73</f>
        <v>12857.869999999999</v>
      </c>
    </row>
    <row r="75" ht="12.75">
      <c r="A75" s="4" t="s">
        <v>64</v>
      </c>
    </row>
    <row r="76" spans="1:6" ht="12.75">
      <c r="A76" s="7" t="s">
        <v>27</v>
      </c>
      <c r="B76" s="7"/>
      <c r="C76" s="7"/>
      <c r="D76" s="7"/>
      <c r="E76" s="7"/>
      <c r="F76" s="7"/>
    </row>
    <row r="77" spans="2:6" ht="12.75">
      <c r="B77">
        <v>3475.1</v>
      </c>
      <c r="C77" t="s">
        <v>13</v>
      </c>
      <c r="D77" s="11">
        <v>6.08</v>
      </c>
      <c r="E77" t="s">
        <v>14</v>
      </c>
      <c r="F77" s="11">
        <f>B77*D77</f>
        <v>21128.608</v>
      </c>
    </row>
    <row r="78" spans="1:6" ht="12.75">
      <c r="A78" s="4" t="s">
        <v>67</v>
      </c>
      <c r="F78" s="31">
        <f>SUM(F77)</f>
        <v>21128.608</v>
      </c>
    </row>
    <row r="79" spans="1:6" ht="12.75">
      <c r="A79" s="60" t="s">
        <v>77</v>
      </c>
      <c r="B79" s="56"/>
      <c r="C79" s="56"/>
      <c r="D79" s="59">
        <v>0</v>
      </c>
      <c r="E79" s="56"/>
      <c r="F79" s="61">
        <f>D79*E33</f>
        <v>0</v>
      </c>
    </row>
    <row r="80" spans="1:6" ht="12.75">
      <c r="A80" s="1" t="s">
        <v>28</v>
      </c>
      <c r="B80" s="1"/>
      <c r="F80" s="31">
        <f>F52+F56+F68+F74+F78+F79</f>
        <v>185509.62243353002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1">
        <f>F80*5.8%</f>
        <v>10759.558101144741</v>
      </c>
      <c r="I81" s="7"/>
    </row>
    <row r="82" spans="1:9" ht="12.75">
      <c r="A82" s="1"/>
      <c r="B82" s="36" t="s">
        <v>126</v>
      </c>
      <c r="C82" s="36"/>
      <c r="D82" s="1"/>
      <c r="E82" s="54"/>
      <c r="F82" s="55">
        <f>7082.94+3817.92</f>
        <v>10900.86</v>
      </c>
      <c r="I82" s="7"/>
    </row>
    <row r="83" spans="1:9" ht="12.75">
      <c r="A83" s="1"/>
      <c r="B83" s="36" t="s">
        <v>127</v>
      </c>
      <c r="C83" s="36"/>
      <c r="D83" s="1"/>
      <c r="E83" s="54"/>
      <c r="F83" s="55">
        <f>707.15+707.15</f>
        <v>1414.3</v>
      </c>
      <c r="I83" s="7"/>
    </row>
    <row r="84" spans="1:9" ht="12.75">
      <c r="A84" s="1"/>
      <c r="B84" s="36" t="s">
        <v>128</v>
      </c>
      <c r="C84" s="36"/>
      <c r="D84" s="1"/>
      <c r="E84" s="54"/>
      <c r="F84" s="55">
        <f>3136.46+3136.46</f>
        <v>6272.92</v>
      </c>
      <c r="I84" s="7"/>
    </row>
    <row r="85" spans="1:6" ht="15">
      <c r="A85" s="12" t="s">
        <v>30</v>
      </c>
      <c r="B85" s="12"/>
      <c r="C85" s="12"/>
      <c r="D85" s="12"/>
      <c r="E85" s="12"/>
      <c r="F85" s="32">
        <f>F80+F81+F82+F83+F84</f>
        <v>214857.26053467477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135</v>
      </c>
    </row>
    <row r="87" spans="1:6" ht="12.75">
      <c r="A87" s="13"/>
      <c r="B87" s="39">
        <v>45047</v>
      </c>
      <c r="C87" s="40">
        <v>-1247297</v>
      </c>
      <c r="D87" s="43">
        <f>F44</f>
        <v>110536.3</v>
      </c>
      <c r="E87" s="43">
        <f>F85</f>
        <v>214857.26053467477</v>
      </c>
      <c r="F87" s="44">
        <f>C87+D87-E87</f>
        <v>-1351617.9605346748</v>
      </c>
    </row>
    <row r="89" spans="1:6" ht="13.5" thickBot="1">
      <c r="A89" t="s">
        <v>110</v>
      </c>
      <c r="C89" s="49" t="s">
        <v>134</v>
      </c>
      <c r="D89" s="8" t="s">
        <v>111</v>
      </c>
      <c r="E89" s="49">
        <v>45107</v>
      </c>
      <c r="F89" t="s">
        <v>112</v>
      </c>
    </row>
    <row r="90" spans="1:7" ht="13.5" thickBot="1">
      <c r="A90" t="s">
        <v>113</v>
      </c>
      <c r="F90" s="50">
        <f>E87</f>
        <v>214857.26053467477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2023-01-12T16:44:58Z</cp:lastPrinted>
  <dcterms:created xsi:type="dcterms:W3CDTF">2008-08-18T07:30:19Z</dcterms:created>
  <dcterms:modified xsi:type="dcterms:W3CDTF">2023-07-25T05:57:02Z</dcterms:modified>
  <cp:category/>
  <cp:version/>
  <cp:contentType/>
  <cp:contentStatus/>
</cp:coreProperties>
</file>