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март-апрель</t>
        </r>
      </text>
    </comment>
  </commentList>
</comments>
</file>

<file path=xl/sharedStrings.xml><?xml version="1.0" encoding="utf-8"?>
<sst xmlns="http://schemas.openxmlformats.org/spreadsheetml/2006/main" count="161" uniqueCount="141">
  <si>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</si>
  <si>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</si>
  <si>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</si>
  <si>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</si>
  <si>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</si>
  <si>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</si>
  <si>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</si>
  <si>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</si>
  <si>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</si>
  <si>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</si>
  <si>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</si>
  <si>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</si>
  <si>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</si>
  <si>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</si>
  <si>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</si>
  <si>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</si>
  <si>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</si>
  <si>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</si>
  <si>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</si>
  <si>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</si>
  <si>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</si>
  <si>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</si>
  <si>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</si>
  <si>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</si>
  <si>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</si>
  <si>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</si>
  <si>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</si>
  <si>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</si>
  <si>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</si>
  <si>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</si>
  <si>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</si>
  <si>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</si>
  <si>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</si>
  <si>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</si>
  <si>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</si>
  <si>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</si>
  <si>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</si>
  <si>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</si>
  <si>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</si>
  <si>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</si>
  <si>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</si>
  <si>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</si>
  <si>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</si>
  <si>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</si>
  <si>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</si>
  <si>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</si>
  <si>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</si>
  <si>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</si>
  <si>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</si>
  <si>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</si>
  <si>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</si>
  <si>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</si>
  <si>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</si>
  <si>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</si>
  <si>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</si>
  <si>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</si>
  <si>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</si>
  <si>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</si>
  <si>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</si>
  <si>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</si>
  <si>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</si>
  <si>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</si>
  <si>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</si>
  <si>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</si>
  <si>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</si>
  <si>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</si>
  <si>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</si>
  <si>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</si>
  <si>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</si>
  <si>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</si>
  <si>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</si>
  <si>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</si>
  <si>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</si>
  <si>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</si>
  <si>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</si>
  <si>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</si>
  <si>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</si>
  <si>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</si>
  <si>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</si>
  <si>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</si>
  <si>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</si>
  <si>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</si>
  <si>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</si>
  <si>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</si>
  <si>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</si>
  <si>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</si>
  <si>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</si>
  <si>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</si>
  <si>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</si>
  <si>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</si>
  <si>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</si>
  <si>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</si>
  <si>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</si>
  <si>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</si>
  <si>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</si>
  <si>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</si>
  <si>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</si>
  <si>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</si>
  <si>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</si>
  <si>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</si>
  <si>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</si>
  <si>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</si>
  <si>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</si>
  <si>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</si>
  <si>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</si>
  <si>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</si>
  <si>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</si>
  <si>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</si>
  <si>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</si>
  <si>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</si>
  <si>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</si>
  <si>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</si>
  <si>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</si>
  <si>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</si>
  <si>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</si>
  <si>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</si>
  <si>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</si>
  <si>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</si>
  <si>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</si>
  <si>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</si>
  <si>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</si>
  <si>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</si>
  <si>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</si>
  <si>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</si>
  <si>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</si>
  <si>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</si>
  <si>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</si>
  <si>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</si>
  <si>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</si>
  <si>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</si>
  <si>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</si>
  <si>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</si>
  <si>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</si>
  <si>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(арендатор, ростелеком, МТС)</t>
  </si>
  <si>
    <t>октября</t>
  </si>
  <si>
    <t>за   сентябрь-октябрь  2023 г.</t>
  </si>
  <si>
    <t>01.09.2023г.</t>
  </si>
  <si>
    <t>ост.на 01.11</t>
  </si>
  <si>
    <t>спец.техника</t>
  </si>
  <si>
    <t>спец.техника (март-апрель)</t>
  </si>
  <si>
    <t>спец.техника (май-июнь)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</si>
</sst>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8">
      <selection activeCell="C88" sqref="C88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9</v>
      </c>
      <c r="E2" s="66">
        <v>10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3.95</v>
      </c>
      <c r="M6" s="46">
        <f>L6*524.58*1.302</f>
        <v>2697.8624820000005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983.5245504000001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104</v>
      </c>
      <c r="J20" s="20"/>
      <c r="K20" s="27" t="s">
        <v>57</v>
      </c>
      <c r="L20" s="28">
        <f>SUM(L6:L19)</f>
        <v>5.890000000000001</v>
      </c>
      <c r="M20" s="34">
        <f>SUM(M6:M19)</f>
        <v>4022.8886124000005</v>
      </c>
    </row>
    <row r="21" spans="1:11" ht="12.75">
      <c r="A21" t="s">
        <v>128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/>
      <c r="L24" s="46"/>
      <c r="M24" s="33">
        <f aca="true" t="shared" si="1" ref="M24:M35">L24*524.58*1.302*1.15</f>
        <v>0</v>
      </c>
    </row>
    <row r="25" spans="1:13" ht="12.75">
      <c r="A25" t="s">
        <v>108</v>
      </c>
      <c r="J25" s="20">
        <v>2</v>
      </c>
      <c r="K25" s="20"/>
      <c r="L25" s="46"/>
      <c r="M25" s="33">
        <f t="shared" si="1"/>
        <v>0</v>
      </c>
    </row>
    <row r="26" spans="1:13" ht="12.75">
      <c r="A26" t="s">
        <v>109</v>
      </c>
      <c r="J26" s="20">
        <v>3</v>
      </c>
      <c r="K26" s="20"/>
      <c r="L26" s="46"/>
      <c r="M26" s="33">
        <f t="shared" si="1"/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89226.88</v>
      </c>
      <c r="J40" s="20">
        <v>1</v>
      </c>
      <c r="K40" s="20" t="s">
        <v>138</v>
      </c>
      <c r="L40" s="25"/>
      <c r="M40" s="25">
        <f>2.5*1900</f>
        <v>4750</v>
      </c>
    </row>
    <row r="41" spans="1:13" ht="12.75">
      <c r="A41" t="s">
        <v>7</v>
      </c>
      <c r="F41" s="11">
        <v>69713.17</v>
      </c>
      <c r="J41" s="20">
        <v>2</v>
      </c>
      <c r="K41" s="20" t="s">
        <v>139</v>
      </c>
      <c r="L41" s="25"/>
      <c r="M41" s="25">
        <v>3400</v>
      </c>
    </row>
    <row r="42" spans="2:13" ht="12.75">
      <c r="B42" t="s">
        <v>8</v>
      </c>
      <c r="F42" s="9">
        <f>F41/F40</f>
        <v>0.7813023384881327</v>
      </c>
      <c r="J42" s="20">
        <v>3</v>
      </c>
      <c r="K42" s="20" t="s">
        <v>140</v>
      </c>
      <c r="L42" s="25"/>
      <c r="M42" s="25">
        <f>4*1900</f>
        <v>7600</v>
      </c>
    </row>
    <row r="43" spans="1:13" ht="12.75">
      <c r="A43" t="s">
        <v>133</v>
      </c>
      <c r="E43" s="56"/>
      <c r="F43" s="11">
        <f>(513.2*15.76)+400+300</f>
        <v>8788.032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78501.20199999999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(7235+8534)*1.302</f>
        <v>20531.238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26911.038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6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0.6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60"/>
    </row>
    <row r="57" spans="1:13" ht="12.75">
      <c r="A57" s="4" t="s">
        <v>18</v>
      </c>
      <c r="B57" s="4"/>
      <c r="J57" s="20">
        <v>18</v>
      </c>
      <c r="K57" s="20"/>
      <c r="L57" s="25"/>
      <c r="M57" s="60"/>
    </row>
    <row r="58" spans="1:13" ht="12.75">
      <c r="A58" t="s">
        <v>19</v>
      </c>
      <c r="C58" s="47">
        <v>1958853</v>
      </c>
      <c r="D58">
        <v>222433.7</v>
      </c>
      <c r="E58">
        <v>2844.4</v>
      </c>
      <c r="F58" s="35">
        <f>C58/D58*E58</f>
        <v>25049.08866417274</v>
      </c>
      <c r="J58" s="20"/>
      <c r="K58" s="20"/>
      <c r="L58" s="31" t="s">
        <v>64</v>
      </c>
      <c r="M58" s="28">
        <f>SUM(M40:M57)</f>
        <v>15750</v>
      </c>
    </row>
    <row r="59" spans="1:6" ht="12.75">
      <c r="A59" t="s">
        <v>20</v>
      </c>
      <c r="F59" s="35">
        <f>M20</f>
        <v>4022.8886124000005</v>
      </c>
    </row>
    <row r="60" spans="1:6" ht="12.75">
      <c r="A60" t="s">
        <v>21</v>
      </c>
      <c r="F60" s="11">
        <f>M36</f>
        <v>0</v>
      </c>
    </row>
    <row r="61" spans="1:6" ht="12.75">
      <c r="A61" t="s">
        <v>74</v>
      </c>
      <c r="F61" s="5">
        <f>1*600*1.302</f>
        <v>781.2</v>
      </c>
    </row>
    <row r="62" spans="1:6" ht="12.75">
      <c r="A62" t="s">
        <v>22</v>
      </c>
      <c r="F62" s="5">
        <f>M58</f>
        <v>15750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0.81</v>
      </c>
      <c r="E65" t="s">
        <v>14</v>
      </c>
      <c r="F65" s="11">
        <f>B65*D65</f>
        <v>2303.9640000000004</v>
      </c>
    </row>
    <row r="66" spans="1:6" ht="12.75">
      <c r="A66" s="67" t="s">
        <v>77</v>
      </c>
      <c r="B66" s="67" t="s">
        <v>78</v>
      </c>
      <c r="C66" s="67"/>
      <c r="D66" s="68"/>
      <c r="E66" s="67"/>
      <c r="F66" s="68">
        <v>8492.7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56399.84127657274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0.49</v>
      </c>
      <c r="E70" t="s">
        <v>14</v>
      </c>
      <c r="F70" s="11">
        <f>B70*D70</f>
        <v>1393.756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2.86</v>
      </c>
      <c r="F73" s="11">
        <f>B73*D73</f>
        <v>8134.9839999999995</v>
      </c>
    </row>
    <row r="74" spans="1:6" ht="12.75">
      <c r="A74" s="4" t="s">
        <v>28</v>
      </c>
      <c r="B74" s="1"/>
      <c r="F74" s="32">
        <f>F70+F73</f>
        <v>9528.74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5.44</v>
      </c>
      <c r="F77" s="11">
        <f>B77*D77</f>
        <v>15473.536000000002</v>
      </c>
    </row>
    <row r="78" spans="1:6" ht="12.75">
      <c r="A78" s="4" t="s">
        <v>30</v>
      </c>
      <c r="B78" s="1"/>
      <c r="F78" s="32">
        <f>SUM(F77)</f>
        <v>15473.536000000002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108313.15527657275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6282.163006041219</v>
      </c>
      <c r="I81" s="7"/>
    </row>
    <row r="82" spans="1:9" ht="12.75">
      <c r="A82" s="1"/>
      <c r="B82" s="36" t="s">
        <v>129</v>
      </c>
      <c r="C82" s="45"/>
      <c r="D82" s="1"/>
      <c r="E82" s="53"/>
      <c r="F82" s="57">
        <f>0+0</f>
        <v>0</v>
      </c>
      <c r="I82" s="7"/>
    </row>
    <row r="83" spans="1:9" ht="12.75">
      <c r="A83" s="1"/>
      <c r="B83" s="36" t="s">
        <v>130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131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115048.25828261397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137</v>
      </c>
    </row>
    <row r="87" spans="1:6" ht="12.75">
      <c r="A87" s="13"/>
      <c r="B87" s="39">
        <v>45536</v>
      </c>
      <c r="C87" s="40">
        <v>-1224838</v>
      </c>
      <c r="D87" s="43">
        <f>F44</f>
        <v>78501.20199999999</v>
      </c>
      <c r="E87" s="43">
        <f>F85</f>
        <v>115048.25828261397</v>
      </c>
      <c r="F87" s="44">
        <f>C87+D87-E87</f>
        <v>-1261385.056282614</v>
      </c>
    </row>
    <row r="89" spans="1:6" ht="13.5" thickBot="1">
      <c r="A89" t="s">
        <v>113</v>
      </c>
      <c r="C89" s="49" t="s">
        <v>136</v>
      </c>
      <c r="D89" s="8" t="s">
        <v>114</v>
      </c>
      <c r="E89" s="49">
        <v>45230</v>
      </c>
      <c r="F89" t="s">
        <v>115</v>
      </c>
    </row>
    <row r="90" spans="1:7" ht="13.5" thickBot="1">
      <c r="A90" t="s">
        <v>116</v>
      </c>
      <c r="F90" s="50">
        <f>E87</f>
        <v>115048.25828261397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2023-01-12T16:18:33Z</cp:lastPrinted>
  <dcterms:created xsi:type="dcterms:W3CDTF">2008-08-18T07:30:19Z</dcterms:created>
  <dcterms:modified xsi:type="dcterms:W3CDTF">2024-01-19T11:18:09Z</dcterms:modified>
  <cp:category/>
  <cp:version/>
  <cp:contentType/>
  <cp:contentStatus/>
</cp:coreProperties>
</file>