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5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май-июнь</t>
        </r>
      </text>
    </comment>
  </commentList>
</comments>
</file>

<file path=xl/sharedStrings.xml><?xml version="1.0" encoding="utf-8"?>
<sst xmlns="http://schemas.openxmlformats.org/spreadsheetml/2006/main" count="159" uniqueCount="137">
  <si>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</si>
  <si>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</si>
  <si>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</si>
  <si>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</si>
  <si>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</si>
  <si>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</si>
  <si>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</si>
  <si>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</si>
  <si>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</si>
  <si>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</si>
  <si>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</si>
  <si>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</si>
  <si>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</si>
  <si>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</si>
  <si>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</si>
  <si>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</si>
  <si>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</si>
  <si>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</si>
  <si>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</si>
  <si>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</si>
  <si>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</si>
  <si>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</si>
  <si>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</si>
  <si>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</si>
  <si>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</si>
  <si>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</si>
  <si>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</si>
  <si>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</si>
  <si>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</si>
  <si>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</si>
  <si>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</si>
  <si>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</si>
  <si>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</si>
  <si>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</si>
  <si>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</si>
  <si>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</si>
  <si>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</si>
  <si>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</si>
  <si>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</si>
  <si>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</si>
  <si>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</si>
  <si>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</si>
  <si>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</si>
  <si>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</si>
  <si>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</si>
  <si>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</si>
  <si>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</si>
  <si>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</si>
  <si>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</si>
  <si>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</si>
  <si>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</si>
  <si>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</si>
  <si>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</si>
  <si>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</si>
  <si>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</si>
  <si>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</si>
  <si>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</si>
  <si>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</si>
  <si>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</si>
  <si>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</si>
  <si>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</si>
  <si>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</si>
  <si>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</si>
  <si>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</si>
  <si>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</si>
  <si>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</si>
  <si>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</si>
  <si>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</si>
  <si>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</si>
  <si>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</si>
  <si>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</si>
  <si>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</si>
  <si>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</si>
  <si>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</si>
  <si>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</si>
  <si>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</si>
  <si>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</si>
  <si>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</si>
  <si>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</si>
  <si>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</si>
  <si>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</si>
  <si>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</si>
  <si>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</si>
  <si>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</si>
  <si>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</si>
  <si>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</si>
  <si>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</si>
  <si>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</si>
  <si>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</si>
  <si>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</si>
  <si>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</si>
  <si>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</si>
  <si>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</si>
  <si>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</si>
  <si>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</si>
  <si>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</si>
  <si>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</si>
  <si>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</si>
  <si>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</si>
  <si>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</si>
  <si>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</si>
  <si>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</si>
  <si>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</si>
  <si>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</si>
  <si>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</si>
  <si>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</si>
  <si>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</si>
  <si>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</si>
  <si>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</si>
  <si>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</si>
  <si>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</si>
  <si>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</si>
  <si>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</si>
  <si>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</si>
  <si>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</si>
  <si>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</si>
  <si>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</si>
  <si>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</si>
  <si>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</si>
  <si>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</si>
  <si>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</si>
  <si>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</si>
  <si>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</si>
  <si>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</si>
  <si>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</si>
  <si>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</si>
  <si>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</si>
  <si>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</si>
  <si>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</si>
  <si>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</si>
  <si>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</si>
  <si>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2023 г.</t>
  </si>
  <si>
    <t>1.2 Аренда (Ростелеком, ТТК, ЭР-Телеком, аренда пом.)</t>
  </si>
  <si>
    <t>октября</t>
  </si>
  <si>
    <t>за   сентябрь-октябрь  2023 г.</t>
  </si>
  <si>
    <t>01.09.2023г.</t>
  </si>
  <si>
    <t>ост.на 01.11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</si>
</sst>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37">
      <selection activeCell="F65" sqref="F65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9</v>
      </c>
      <c r="E1" s="58">
        <v>10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133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2.58</v>
      </c>
      <c r="M6" s="44">
        <f>L6*524.58*1.302</f>
        <v>1762.1481528000002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2520.2816604000004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922.0542660000002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51</v>
      </c>
      <c r="L20" s="28">
        <f>SUM(L6:L19)</f>
        <v>8.12</v>
      </c>
      <c r="M20" s="33">
        <f>SUM(M6:M19)</f>
        <v>5545.985659200001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/>
      <c r="L24" s="44"/>
      <c r="M24" s="32">
        <f>L24*524.58*1.302*1.15</f>
        <v>0</v>
      </c>
    </row>
    <row r="25" spans="1:13" ht="12.75">
      <c r="A25" t="s">
        <v>106</v>
      </c>
      <c r="J25" s="20">
        <v>2</v>
      </c>
      <c r="K25" s="20"/>
      <c r="L25" s="44"/>
      <c r="M25" s="32">
        <f>L25*524.58*1.302*1.15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>L26*524.58*1.302*1.15</f>
        <v>0</v>
      </c>
    </row>
    <row r="27" spans="1:13" ht="12.75">
      <c r="A27" t="s">
        <v>108</v>
      </c>
      <c r="J27" s="20">
        <v>4</v>
      </c>
      <c r="K27" s="20"/>
      <c r="L27" s="25"/>
      <c r="M27" s="32">
        <f>L27*524.58*1.302*1.15</f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>L28*524.58*1.302*1.15</f>
        <v>0</v>
      </c>
    </row>
    <row r="29" spans="10:13" ht="12.75">
      <c r="J29" s="20">
        <v>6</v>
      </c>
      <c r="K29" s="20"/>
      <c r="L29" s="25"/>
      <c r="M29" s="32">
        <f aca="true" t="shared" si="1" ref="M29:M34">L29*524.58*1.302*1.15</f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</v>
      </c>
      <c r="M35" s="33">
        <f>SUM(M24:M34)</f>
        <v>0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108096.54</v>
      </c>
      <c r="J39" s="20">
        <v>1</v>
      </c>
      <c r="K39" s="20"/>
      <c r="L39" s="25"/>
      <c r="M39" s="44"/>
    </row>
    <row r="40" spans="1:13" ht="12.75">
      <c r="A40" t="s">
        <v>7</v>
      </c>
      <c r="F40" s="5">
        <v>128620.66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1.1898684268710173</v>
      </c>
      <c r="J41" s="20">
        <v>3</v>
      </c>
      <c r="K41" s="20"/>
      <c r="L41" s="25"/>
      <c r="M41" s="44"/>
    </row>
    <row r="42" spans="1:13" ht="12.75">
      <c r="A42" t="s">
        <v>132</v>
      </c>
      <c r="F42" s="5">
        <f>400+400+400+(58.8*16.43)</f>
        <v>2166.084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130786.744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(6397+6655)*1.302</f>
        <v>16993.704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(3650+3650)*1.302</f>
        <v>9504.6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26498.304000000004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0.6</v>
      </c>
      <c r="E54" t="s">
        <v>14</v>
      </c>
      <c r="F54" s="11">
        <f>B54*D54</f>
        <v>613.1999999999999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613.1999999999999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1958853</v>
      </c>
      <c r="D57">
        <v>222433.7</v>
      </c>
      <c r="E57">
        <v>3338.5</v>
      </c>
      <c r="F57" s="34">
        <f>C57/D57*E57</f>
        <v>29400.359480150713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5545.985659200001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0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1*600*1.202</f>
        <v>721.1999999999999</v>
      </c>
      <c r="J60" s="20"/>
      <c r="K60" s="20"/>
      <c r="L60" s="30" t="s">
        <v>58</v>
      </c>
      <c r="M60" s="33">
        <f>SUM(M39:M59)</f>
        <v>0</v>
      </c>
    </row>
    <row r="61" spans="1:6" ht="12.75">
      <c r="A61" t="s">
        <v>21</v>
      </c>
      <c r="F61" s="11">
        <f>M60</f>
        <v>0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0.81</v>
      </c>
      <c r="E64" t="s">
        <v>14</v>
      </c>
      <c r="F64" s="11">
        <f>B64*D64</f>
        <v>2704.1850000000004</v>
      </c>
    </row>
    <row r="65" spans="1:6" ht="12.75">
      <c r="A65" s="59" t="s">
        <v>130</v>
      </c>
      <c r="B65" s="59"/>
      <c r="C65" s="59"/>
      <c r="D65" s="60"/>
      <c r="E65" s="59"/>
      <c r="F65" s="60">
        <v>9856.8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48228.53013935071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0.49</v>
      </c>
      <c r="F69" s="11">
        <f>B69*D69</f>
        <v>1635.865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2.86</v>
      </c>
      <c r="E72" t="s">
        <v>14</v>
      </c>
      <c r="F72" s="11">
        <f>B72*D72</f>
        <v>9548.109999999999</v>
      </c>
    </row>
    <row r="73" spans="1:6" ht="12.75">
      <c r="A73" s="4" t="s">
        <v>70</v>
      </c>
      <c r="F73" s="31">
        <f>F69+F72</f>
        <v>11183.974999999999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5.44</v>
      </c>
      <c r="E76" t="s">
        <v>14</v>
      </c>
      <c r="F76" s="11">
        <f>B76*D76</f>
        <v>18161.440000000002</v>
      </c>
    </row>
    <row r="77" spans="1:6" ht="12.75">
      <c r="A77" s="4" t="s">
        <v>72</v>
      </c>
      <c r="F77" s="31">
        <f>SUM(F76)</f>
        <v>18161.440000000002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104685.4491393507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6071.75605008234</v>
      </c>
    </row>
    <row r="81" spans="1:6" ht="12.75">
      <c r="A81" s="1"/>
      <c r="B81" s="35" t="s">
        <v>127</v>
      </c>
      <c r="C81" s="35"/>
      <c r="D81" s="1"/>
      <c r="E81" s="50"/>
      <c r="F81" s="52">
        <f>3945.96+0</f>
        <v>3945.96</v>
      </c>
    </row>
    <row r="82" spans="1:6" ht="12.75">
      <c r="A82" s="1"/>
      <c r="B82" s="35" t="s">
        <v>128</v>
      </c>
      <c r="C82" s="35"/>
      <c r="D82" s="1"/>
      <c r="E82" s="50"/>
      <c r="F82" s="51">
        <f>274.58+150.7</f>
        <v>425.28</v>
      </c>
    </row>
    <row r="83" spans="1:6" ht="12.75">
      <c r="A83" s="1"/>
      <c r="B83" s="35" t="s">
        <v>129</v>
      </c>
      <c r="C83" s="35"/>
      <c r="D83" s="1"/>
      <c r="E83" s="50"/>
      <c r="F83" s="51">
        <f>1609.14+872.76</f>
        <v>2481.9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117610.34518943305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136</v>
      </c>
      <c r="I85" s="7"/>
    </row>
    <row r="86" spans="1:6" ht="12.75">
      <c r="A86" s="13"/>
      <c r="B86" s="38">
        <v>45536</v>
      </c>
      <c r="C86" s="39">
        <v>-350320</v>
      </c>
      <c r="D86" s="42">
        <f>F43</f>
        <v>130786.744</v>
      </c>
      <c r="E86" s="42">
        <f>F84</f>
        <v>117610.34518943305</v>
      </c>
      <c r="F86" s="43">
        <f>C86+D86-E86</f>
        <v>-337143.601189433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45230</v>
      </c>
      <c r="F88" t="s">
        <v>113</v>
      </c>
    </row>
    <row r="89" spans="1:7" ht="13.5" thickBot="1">
      <c r="A89" t="s">
        <v>114</v>
      </c>
      <c r="F89" s="48">
        <f>E86</f>
        <v>117610.34518943305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2023-01-12T17:05:57Z</cp:lastPrinted>
  <dcterms:created xsi:type="dcterms:W3CDTF">2008-08-18T07:30:19Z</dcterms:created>
  <dcterms:modified xsi:type="dcterms:W3CDTF">2024-01-16T11:06:13Z</dcterms:modified>
  <cp:category/>
  <cp:version/>
  <cp:contentType/>
  <cp:contentStatus/>
</cp:coreProperties>
</file>