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<sst xmlns="http://schemas.openxmlformats.org/spreadsheetml/2006/main" count="164" uniqueCount="141">
  <si>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</si>
  <si>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</si>
  <si>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</si>
  <si>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</si>
  <si>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</si>
  <si>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</si>
  <si>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</si>
  <si>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</si>
  <si>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</si>
  <si>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</si>
  <si>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</si>
  <si>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</si>
  <si>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</si>
  <si>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</si>
  <si>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</si>
  <si>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</si>
  <si>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</si>
  <si>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</si>
  <si>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</si>
  <si>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</si>
  <si>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</si>
  <si>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</si>
  <si>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</si>
  <si>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</si>
  <si>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</si>
  <si>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</si>
  <si>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</si>
  <si>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</si>
  <si>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</si>
  <si>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</si>
  <si>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</si>
  <si>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</si>
  <si>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</si>
  <si>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</si>
  <si>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</si>
  <si>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</si>
  <si>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</si>
  <si>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</si>
  <si>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</si>
  <si>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</si>
  <si>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</si>
  <si>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</si>
  <si>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</si>
  <si>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</si>
  <si>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</si>
  <si>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</si>
  <si>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</si>
  <si>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</si>
  <si>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</si>
  <si>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</si>
  <si>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</si>
  <si>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</si>
  <si>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</si>
  <si>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</si>
  <si>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</si>
  <si>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</si>
  <si>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</si>
  <si>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</si>
  <si>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</si>
  <si>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</si>
  <si>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</si>
  <si>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</si>
  <si>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</si>
  <si>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</si>
  <si>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</si>
  <si>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</si>
  <si>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</si>
  <si>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</si>
  <si>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</si>
  <si>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</si>
  <si>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</si>
  <si>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</si>
  <si>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</si>
  <si>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</si>
  <si>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</si>
  <si>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</si>
  <si>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</si>
  <si>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</si>
  <si>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</si>
  <si>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</si>
  <si>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</si>
  <si>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</si>
  <si>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</si>
  <si>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</si>
  <si>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</si>
  <si>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</si>
  <si>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</si>
  <si>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</si>
  <si>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</si>
  <si>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</si>
  <si>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</si>
  <si>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</si>
  <si>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</si>
  <si>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</si>
  <si>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</si>
  <si>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</si>
  <si>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</si>
  <si>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</si>
  <si>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</si>
  <si>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</si>
  <si>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</si>
  <si>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</si>
  <si>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</si>
  <si>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</si>
  <si>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</si>
  <si>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</si>
  <si>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</si>
  <si>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</si>
  <si>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</si>
  <si>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</si>
  <si>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</si>
  <si>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</si>
  <si>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</si>
  <si>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</si>
  <si>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</si>
  <si>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</si>
  <si>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</si>
  <si>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</si>
  <si>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</si>
  <si>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</si>
  <si>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</si>
  <si>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</si>
  <si>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</si>
  <si>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</si>
  <si>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</si>
  <si>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</si>
  <si>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</si>
  <si>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</si>
  <si>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</si>
  <si>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</si>
  <si>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</si>
  <si>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</si>
  <si>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 МТС, Видикон)</t>
  </si>
  <si>
    <t>июня</t>
  </si>
  <si>
    <t>за   май-июнь  2023 г.</t>
  </si>
  <si>
    <t>01.05.2023г.</t>
  </si>
  <si>
    <t>ост.на 01.07</t>
  </si>
  <si>
    <t>окраска малых форм, бордюров</t>
  </si>
  <si>
    <t>краска для малых форм, бордюров, кисти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</si>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</sst>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K25" sqref="K25:L26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1.00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E2" s="60">
        <v>6</v>
      </c>
      <c r="K2" s="5" t="s">
        <v>134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1.92</v>
      </c>
      <c r="M6" s="47">
        <f>L6*524.58*1.302</f>
        <v>1311.3660672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7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7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57</v>
      </c>
      <c r="L20" s="28">
        <f>SUM(L6:L19)</f>
        <v>3.5</v>
      </c>
      <c r="M20" s="32">
        <f>SUM(M6:M19)</f>
        <v>2390.5110600000003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137</v>
      </c>
      <c r="L24" s="47">
        <v>2</v>
      </c>
      <c r="M24" s="47">
        <f aca="true" t="shared" si="1" ref="M24:M38">L24*524.58*1.302</f>
        <v>1366.0063200000002</v>
      </c>
    </row>
    <row r="25" spans="1:13" ht="12.75">
      <c r="A25" t="s">
        <v>105</v>
      </c>
      <c r="J25" s="20">
        <v>2</v>
      </c>
      <c r="K25" s="20" t="s">
        <v>139</v>
      </c>
      <c r="L25" s="47">
        <v>54.9</v>
      </c>
      <c r="M25" s="47">
        <f t="shared" si="1"/>
        <v>37496.873484</v>
      </c>
    </row>
    <row r="26" spans="1:13" ht="12.75">
      <c r="A26" t="s">
        <v>106</v>
      </c>
      <c r="J26" s="20">
        <v>3</v>
      </c>
      <c r="K26" s="20" t="s">
        <v>140</v>
      </c>
      <c r="L26" s="47">
        <v>3.12</v>
      </c>
      <c r="M26" s="47">
        <f t="shared" si="1"/>
        <v>2130.9698592000004</v>
      </c>
    </row>
    <row r="27" spans="1:13" ht="12.75">
      <c r="A27" s="49" t="s">
        <v>107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47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7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7">
        <f t="shared" si="1"/>
        <v>0</v>
      </c>
    </row>
    <row r="30" spans="10:13" ht="12.75">
      <c r="J30" s="20">
        <v>7</v>
      </c>
      <c r="K30" s="20"/>
      <c r="L30" s="25"/>
      <c r="M30" s="47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7">
        <f t="shared" si="1"/>
        <v>0</v>
      </c>
    </row>
    <row r="32" spans="10:13" ht="12.75">
      <c r="J32" s="20">
        <v>9</v>
      </c>
      <c r="K32" s="20"/>
      <c r="L32" s="25"/>
      <c r="M32" s="47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47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47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7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47">
        <f t="shared" si="1"/>
        <v>0</v>
      </c>
    </row>
    <row r="37" spans="10:13" ht="12.75">
      <c r="J37" s="20">
        <v>14</v>
      </c>
      <c r="K37" s="20"/>
      <c r="L37" s="25"/>
      <c r="M37" s="47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7">
        <f t="shared" si="1"/>
        <v>0</v>
      </c>
    </row>
    <row r="39" spans="10:13" ht="12.75">
      <c r="J39" s="20"/>
      <c r="K39" s="29" t="s">
        <v>57</v>
      </c>
      <c r="L39" s="32">
        <f>SUM(L24:L38)</f>
        <v>60.019999999999996</v>
      </c>
      <c r="M39" s="32">
        <f>SUM(M24:M38)</f>
        <v>40993.8496632</v>
      </c>
    </row>
    <row r="40" spans="1:11" ht="12.75">
      <c r="A40" s="2" t="s">
        <v>6</v>
      </c>
      <c r="F40" s="11">
        <v>63520.96</v>
      </c>
      <c r="K40" s="1" t="s">
        <v>61</v>
      </c>
    </row>
    <row r="41" spans="1:13" ht="12.75">
      <c r="A41" t="s">
        <v>7</v>
      </c>
      <c r="F41" s="5">
        <v>72404.6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1.1398536797932526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300+114.13</f>
        <v>414.13</v>
      </c>
      <c r="J43" s="20">
        <v>1</v>
      </c>
      <c r="K43" s="20" t="s">
        <v>138</v>
      </c>
      <c r="L43" s="25"/>
      <c r="M43" s="25">
        <v>432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72818.73000000001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(4200+4780)*1.302</f>
        <v>11691.960000000001</v>
      </c>
      <c r="J49" s="20">
        <v>7</v>
      </c>
      <c r="K49" s="20"/>
      <c r="L49" s="25"/>
      <c r="M49" s="25"/>
    </row>
    <row r="50" spans="1:13" ht="12.75">
      <c r="A50" s="6" t="s">
        <v>82</v>
      </c>
      <c r="F50" s="11">
        <f>(1700+1700)*1.302</f>
        <v>4426.8</v>
      </c>
      <c r="J50" s="20">
        <v>8</v>
      </c>
      <c r="K50" s="20"/>
      <c r="L50" s="25"/>
      <c r="M50" s="25"/>
    </row>
    <row r="51" spans="1:13" ht="12.75">
      <c r="A51" s="55" t="s">
        <v>83</v>
      </c>
      <c r="B51" s="48"/>
      <c r="C51" s="48"/>
      <c r="D51" s="48"/>
      <c r="E51" s="56">
        <v>0</v>
      </c>
      <c r="F51" s="57">
        <f>E33*E51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16118.760000000002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64</v>
      </c>
      <c r="M53" s="32">
        <f>SUM(M43:M52)</f>
        <v>432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44"/>
      <c r="K54" s="44"/>
      <c r="L54" s="45"/>
      <c r="M54" s="46"/>
    </row>
    <row r="55" spans="1:6" ht="12.75">
      <c r="A55" t="s">
        <v>78</v>
      </c>
      <c r="B55">
        <v>31.1</v>
      </c>
      <c r="C55" t="s">
        <v>13</v>
      </c>
      <c r="D55" s="5">
        <v>0.6</v>
      </c>
      <c r="E55" t="s">
        <v>14</v>
      </c>
      <c r="F55" s="11">
        <f>B55*D55</f>
        <v>18.66</v>
      </c>
    </row>
    <row r="56" spans="1:6" ht="12.75">
      <c r="A56" s="4" t="s">
        <v>16</v>
      </c>
      <c r="B56" s="10"/>
      <c r="C56" s="10"/>
      <c r="F56" s="31">
        <f>SUM(F54:F55)</f>
        <v>18.66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1958853</v>
      </c>
      <c r="D58">
        <v>222433.7</v>
      </c>
      <c r="E58">
        <v>2017.4</v>
      </c>
      <c r="F58" s="33">
        <f>C58/D58*E58</f>
        <v>17766.148035122376</v>
      </c>
    </row>
    <row r="59" spans="1:6" ht="12.75">
      <c r="A59" t="s">
        <v>19</v>
      </c>
      <c r="F59" s="33">
        <f>M20</f>
        <v>2390.5110600000003</v>
      </c>
    </row>
    <row r="60" spans="1:6" ht="12.75">
      <c r="A60" t="s">
        <v>20</v>
      </c>
      <c r="F60" s="11">
        <f>M39</f>
        <v>40993.8496632</v>
      </c>
    </row>
    <row r="61" spans="1:6" ht="12.75">
      <c r="A61" t="s">
        <v>71</v>
      </c>
      <c r="F61" s="5">
        <f>1*600*1.302</f>
        <v>781.2</v>
      </c>
    </row>
    <row r="62" spans="1:6" ht="12.75">
      <c r="A62" t="s">
        <v>21</v>
      </c>
      <c r="F62" s="11">
        <f>M53</f>
        <v>432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0.78</v>
      </c>
      <c r="E65" t="s">
        <v>14</v>
      </c>
      <c r="F65" s="11">
        <f>B65*D65</f>
        <v>1573.5720000000001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63937.28075832238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0.49</v>
      </c>
      <c r="E70" t="s">
        <v>14</v>
      </c>
      <c r="F70" s="11">
        <f>B70*D70</f>
        <v>988.5260000000001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3.21</v>
      </c>
      <c r="E73" t="s">
        <v>14</v>
      </c>
      <c r="F73" s="11">
        <f>B73*D73</f>
        <v>6475.854</v>
      </c>
    </row>
    <row r="74" spans="1:6" ht="12.75">
      <c r="A74" s="4" t="s">
        <v>28</v>
      </c>
      <c r="F74" s="31">
        <f>F70+F73</f>
        <v>7464.38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3"/>
    </row>
    <row r="77" spans="2:6" ht="12.75">
      <c r="B77">
        <v>2017.4</v>
      </c>
      <c r="C77" t="s">
        <v>13</v>
      </c>
      <c r="D77" s="11">
        <v>6.08</v>
      </c>
      <c r="E77" t="s">
        <v>14</v>
      </c>
      <c r="F77" s="11">
        <f>B77*D77</f>
        <v>12265.792000000001</v>
      </c>
    </row>
    <row r="78" spans="1:6" ht="12.75">
      <c r="A78" s="4" t="s">
        <v>31</v>
      </c>
      <c r="F78" s="31">
        <f>SUM(F77)</f>
        <v>12265.792000000001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1">
        <f>F52+F56+F68+F74+F78+F79</f>
        <v>99804.87275832238</v>
      </c>
      <c r="G80" s="7"/>
      <c r="H80" s="7"/>
    </row>
    <row r="81" spans="1:6" ht="12.75">
      <c r="A81" s="1" t="s">
        <v>75</v>
      </c>
      <c r="B81" s="34"/>
      <c r="C81" s="34">
        <v>0.058</v>
      </c>
      <c r="D81" s="1"/>
      <c r="E81" s="1"/>
      <c r="F81" s="31">
        <f>F80*5.8%</f>
        <v>5788.682619982697</v>
      </c>
    </row>
    <row r="82" spans="1:6" ht="12.75">
      <c r="A82" s="1"/>
      <c r="B82" s="34" t="s">
        <v>128</v>
      </c>
      <c r="C82" s="34"/>
      <c r="D82" s="1"/>
      <c r="E82" s="53"/>
      <c r="F82" s="54">
        <f>1041.78+1041.78</f>
        <v>2083.56</v>
      </c>
    </row>
    <row r="83" spans="1:6" ht="12.75">
      <c r="A83" s="1"/>
      <c r="B83" s="34" t="s">
        <v>129</v>
      </c>
      <c r="C83" s="34"/>
      <c r="D83" s="1"/>
      <c r="E83" s="53"/>
      <c r="F83" s="54">
        <f>2*141.39</f>
        <v>282.78</v>
      </c>
    </row>
    <row r="84" spans="1:6" ht="12.75">
      <c r="A84" s="1"/>
      <c r="B84" s="34" t="s">
        <v>130</v>
      </c>
      <c r="C84" s="34"/>
      <c r="D84" s="1"/>
      <c r="E84" s="53"/>
      <c r="F84" s="54">
        <v>0</v>
      </c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107959.89537830508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39" t="s">
        <v>136</v>
      </c>
    </row>
    <row r="87" spans="1:6" ht="12.75">
      <c r="A87" s="13"/>
      <c r="B87" s="37">
        <v>45047</v>
      </c>
      <c r="C87" s="38">
        <v>25209</v>
      </c>
      <c r="D87" s="40">
        <f>F44</f>
        <v>72818.73000000001</v>
      </c>
      <c r="E87" s="40">
        <f>F85</f>
        <v>107959.89537830508</v>
      </c>
      <c r="F87" s="41">
        <f>C87+D87-E87</f>
        <v>-9932.165378305071</v>
      </c>
    </row>
    <row r="89" spans="1:6" ht="13.5" thickBot="1">
      <c r="A89" t="s">
        <v>112</v>
      </c>
      <c r="C89" s="50" t="s">
        <v>135</v>
      </c>
      <c r="D89" s="8" t="s">
        <v>113</v>
      </c>
      <c r="E89" s="50">
        <v>45107</v>
      </c>
      <c r="F89" t="s">
        <v>114</v>
      </c>
    </row>
    <row r="90" spans="1:7" ht="13.5" thickBot="1">
      <c r="A90" t="s">
        <v>115</v>
      </c>
      <c r="F90" s="51">
        <f>E87</f>
        <v>107959.89537830508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2023-01-12T16:59:05Z</cp:lastPrinted>
  <dcterms:created xsi:type="dcterms:W3CDTF">2008-08-18T07:30:19Z</dcterms:created>
  <dcterms:modified xsi:type="dcterms:W3CDTF">2023-07-24T11:47:43Z</dcterms:modified>
  <cp:category/>
  <cp:version/>
  <cp:contentType/>
  <cp:contentStatus/>
</cp:coreProperties>
</file>