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5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июль-август</t>
        </r>
      </text>
    </comment>
  </commentList>
</comments>
</file>

<file path=xl/sharedStrings.xml><?xml version="1.0" encoding="utf-8"?>
<sst xmlns="http://schemas.openxmlformats.org/spreadsheetml/2006/main" count="177" uniqueCount="149">
  <si>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</si>
  <si>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</si>
  <si>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</si>
  <si>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</si>
  <si>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</si>
  <si>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</si>
  <si>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</si>
  <si>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</si>
  <si>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</si>
  <si>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</si>
  <si>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</si>
  <si>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</si>
  <si>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</si>
  <si>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</si>
  <si>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</si>
  <si>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</si>
  <si>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</si>
  <si>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</si>
  <si>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</si>
  <si>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</si>
  <si>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</si>
  <si>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</si>
  <si>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</si>
  <si>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</si>
  <si>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</si>
  <si>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</si>
  <si>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</si>
  <si>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</si>
  <si>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</si>
  <si>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</si>
  <si>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</si>
  <si>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</si>
  <si>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</si>
  <si>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</si>
  <si>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</si>
  <si>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</si>
  <si>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</si>
  <si>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</si>
  <si>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</si>
  <si>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</si>
  <si>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</si>
  <si>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</si>
  <si>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</si>
  <si>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</si>
  <si>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</si>
  <si>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</si>
  <si>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</si>
  <si>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</si>
  <si>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</si>
  <si>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</si>
  <si>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</si>
  <si>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</si>
  <si>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</si>
  <si>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</si>
  <si>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</si>
  <si>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</si>
  <si>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</si>
  <si>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</si>
  <si>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</si>
  <si>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</si>
  <si>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</si>
  <si>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</si>
  <si>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</si>
  <si>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</si>
  <si>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</si>
  <si>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</si>
  <si>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</si>
  <si>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</si>
  <si>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</si>
  <si>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</si>
  <si>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</si>
  <si>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</si>
  <si>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</si>
  <si>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</si>
  <si>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</si>
  <si>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</si>
  <si>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</si>
  <si>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</si>
  <si>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</si>
  <si>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</si>
  <si>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</si>
  <si>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</si>
  <si>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</si>
  <si>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</si>
  <si>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</si>
  <si>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</si>
  <si>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</si>
  <si>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</si>
  <si>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</si>
  <si>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</si>
  <si>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</si>
  <si>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</si>
  <si>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</si>
  <si>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</si>
  <si>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</si>
  <si>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</si>
  <si>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</si>
  <si>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</si>
  <si>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</si>
  <si>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</si>
  <si>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</si>
  <si>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</si>
  <si>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</si>
  <si>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</si>
  <si>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</si>
  <si>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</si>
  <si>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</si>
  <si>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</si>
  <si>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</si>
  <si>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</si>
  <si>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</si>
  <si>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</si>
  <si>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</si>
  <si>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</si>
  <si>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</si>
  <si>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</si>
  <si>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</si>
  <si>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</si>
  <si>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</si>
  <si>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</si>
  <si>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</si>
  <si>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</si>
  <si>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</si>
  <si>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</si>
  <si>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</si>
  <si>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</si>
  <si>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</si>
  <si>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</si>
  <si>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</si>
  <si>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</si>
  <si>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</si>
  <si>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</si>
  <si>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ТТК, ЭР-Телеком, Видикон)</t>
  </si>
  <si>
    <t>октября</t>
  </si>
  <si>
    <t>за   сентябрь-октябрь  2023 г.</t>
  </si>
  <si>
    <t>01.09.2023г.</t>
  </si>
  <si>
    <t>ост.на 01.11</t>
  </si>
  <si>
    <t xml:space="preserve">смена ламп (1шт) </t>
  </si>
  <si>
    <t>лампа</t>
  </si>
  <si>
    <t>1шт</t>
  </si>
  <si>
    <t>смена крана маевского (1шт) кв.45</t>
  </si>
  <si>
    <t>кран маевского</t>
  </si>
  <si>
    <t>переход под ключ</t>
  </si>
  <si>
    <t>смена светильника (1шт) п-д1</t>
  </si>
  <si>
    <t>светильник</t>
  </si>
  <si>
    <t>саморез</t>
  </si>
  <si>
    <t>2шт</t>
  </si>
  <si>
    <t>дюпель</t>
  </si>
  <si>
    <t>провод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</si>
</sst>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5" tint="-0.4999699890613556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8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2" fontId="5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6">
      <selection activeCell="L47" sqref="L47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9</v>
      </c>
      <c r="E1" s="65">
        <v>10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1.9</v>
      </c>
      <c r="M6" s="47">
        <f>L6*524.58*1.302</f>
        <v>1297.7060040000001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L7*524.58*1.302</f>
        <v>0</v>
      </c>
    </row>
    <row r="8" spans="1:13" ht="12.75">
      <c r="A8" t="s">
        <v>91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1.36</v>
      </c>
      <c r="M16" s="47">
        <f t="shared" si="0"/>
        <v>928.8842976000002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737.6434128000001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7">
        <f t="shared" si="0"/>
        <v>341.50158000000005</v>
      </c>
    </row>
    <row r="20" spans="1:13" ht="12.75">
      <c r="A20" t="s">
        <v>127</v>
      </c>
      <c r="J20" s="20"/>
      <c r="K20" s="27" t="s">
        <v>57</v>
      </c>
      <c r="L20" s="28">
        <f>SUM(L6:L19)</f>
        <v>4.84</v>
      </c>
      <c r="M20" s="32">
        <f>SUM(M6:M19)</f>
        <v>3305.7352944000004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47">
        <v>0.071</v>
      </c>
      <c r="M24" s="47">
        <f aca="true" t="shared" si="1" ref="M24:M35">L24*524.58*1.302</f>
        <v>48.49322436</v>
      </c>
    </row>
    <row r="25" spans="1:13" ht="12.75">
      <c r="A25" t="s">
        <v>107</v>
      </c>
      <c r="J25" s="20">
        <v>2</v>
      </c>
      <c r="K25" s="20" t="s">
        <v>140</v>
      </c>
      <c r="L25" s="47">
        <v>0.81</v>
      </c>
      <c r="M25" s="47">
        <f t="shared" si="1"/>
        <v>553.2325596000002</v>
      </c>
    </row>
    <row r="26" spans="1:13" ht="12.75">
      <c r="A26" t="s">
        <v>108</v>
      </c>
      <c r="J26" s="20">
        <v>3</v>
      </c>
      <c r="K26" s="20" t="s">
        <v>143</v>
      </c>
      <c r="L26" s="47">
        <v>0.89</v>
      </c>
      <c r="M26" s="47">
        <f t="shared" si="1"/>
        <v>607.8728124</v>
      </c>
    </row>
    <row r="27" spans="1:13" ht="12.75">
      <c r="A27" s="50" t="s">
        <v>109</v>
      </c>
      <c r="B27" s="50"/>
      <c r="C27" s="50"/>
      <c r="D27" s="50"/>
      <c r="E27" s="50"/>
      <c r="F27" s="50"/>
      <c r="G27" s="50"/>
      <c r="H27" s="50"/>
      <c r="J27" s="20">
        <v>4</v>
      </c>
      <c r="K27" s="20"/>
      <c r="L27" s="25"/>
      <c r="M27" s="47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47">
        <f t="shared" si="1"/>
        <v>0</v>
      </c>
    </row>
    <row r="29" spans="10:13" ht="12.75">
      <c r="J29" s="20">
        <v>6</v>
      </c>
      <c r="K29" s="20"/>
      <c r="L29" s="25"/>
      <c r="M29" s="47">
        <f t="shared" si="1"/>
        <v>0</v>
      </c>
    </row>
    <row r="30" spans="2:13" ht="12.75">
      <c r="B30" t="s">
        <v>0</v>
      </c>
      <c r="J30" s="20">
        <v>7</v>
      </c>
      <c r="K30" s="40"/>
      <c r="L30" s="56"/>
      <c r="M30" s="47">
        <f t="shared" si="1"/>
        <v>0</v>
      </c>
    </row>
    <row r="31" spans="10:13" ht="12.75">
      <c r="J31" s="20">
        <v>8</v>
      </c>
      <c r="K31" s="40"/>
      <c r="L31" s="41"/>
      <c r="M31" s="47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0"/>
      <c r="L32" s="41"/>
      <c r="M32" s="47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0"/>
      <c r="L33" s="41"/>
      <c r="M33" s="47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47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47">
        <f t="shared" si="1"/>
        <v>0</v>
      </c>
    </row>
    <row r="36" spans="10:13" ht="12.75">
      <c r="J36" s="20"/>
      <c r="K36" s="29" t="s">
        <v>57</v>
      </c>
      <c r="L36" s="28">
        <f>SUM(L24:L35)</f>
        <v>1.771</v>
      </c>
      <c r="M36" s="32">
        <f>SUM(M24:M35)</f>
        <v>1209.59859636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84440.08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72549.56</v>
      </c>
      <c r="J40" s="20">
        <v>1</v>
      </c>
      <c r="K40" s="20" t="s">
        <v>138</v>
      </c>
      <c r="L40" s="25" t="s">
        <v>139</v>
      </c>
      <c r="M40" s="25">
        <v>15.9</v>
      </c>
    </row>
    <row r="41" spans="2:13" ht="12.75">
      <c r="B41" t="s">
        <v>8</v>
      </c>
      <c r="F41" s="9">
        <f>F40/F39</f>
        <v>0.8591839325590407</v>
      </c>
      <c r="J41" s="20">
        <v>2</v>
      </c>
      <c r="K41" s="20" t="s">
        <v>141</v>
      </c>
      <c r="L41" s="25" t="s">
        <v>139</v>
      </c>
      <c r="M41" s="25">
        <v>50</v>
      </c>
    </row>
    <row r="42" spans="1:13" ht="12.75">
      <c r="A42" t="s">
        <v>132</v>
      </c>
      <c r="F42" s="5">
        <f>400+400+400+114.13</f>
        <v>1314.13</v>
      </c>
      <c r="J42" s="20">
        <v>3</v>
      </c>
      <c r="K42" s="20" t="s">
        <v>142</v>
      </c>
      <c r="L42" s="25" t="s">
        <v>139</v>
      </c>
      <c r="M42" s="25">
        <v>64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73863.69</v>
      </c>
      <c r="J43" s="20">
        <v>4</v>
      </c>
      <c r="K43" s="20" t="s">
        <v>144</v>
      </c>
      <c r="L43" s="25" t="s">
        <v>139</v>
      </c>
      <c r="M43" s="25">
        <v>366.32</v>
      </c>
    </row>
    <row r="44" spans="10:13" ht="12.75">
      <c r="J44" s="20">
        <v>5</v>
      </c>
      <c r="K44" s="20" t="s">
        <v>145</v>
      </c>
      <c r="L44" s="25" t="s">
        <v>146</v>
      </c>
      <c r="M44" s="25">
        <f>2*0.55</f>
        <v>1.1</v>
      </c>
    </row>
    <row r="45" spans="2:13" ht="12.75">
      <c r="B45" s="1" t="s">
        <v>10</v>
      </c>
      <c r="C45" s="1"/>
      <c r="J45" s="20">
        <v>6</v>
      </c>
      <c r="K45" s="20" t="s">
        <v>147</v>
      </c>
      <c r="L45" s="25" t="s">
        <v>146</v>
      </c>
      <c r="M45" s="25">
        <f>2*0.9</f>
        <v>1.8</v>
      </c>
    </row>
    <row r="46" spans="10:13" ht="12.75">
      <c r="J46" s="20">
        <v>7</v>
      </c>
      <c r="K46" s="20" t="s">
        <v>148</v>
      </c>
      <c r="L46" s="25" t="s">
        <v>139</v>
      </c>
      <c r="M46" s="25">
        <v>35.1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(8097+8355)*1.302</f>
        <v>21420.504</v>
      </c>
      <c r="J48" s="20">
        <v>9</v>
      </c>
      <c r="K48" s="20"/>
      <c r="L48" s="25"/>
      <c r="M48" s="25"/>
    </row>
    <row r="49" spans="1:13" ht="12.75">
      <c r="A49" s="6" t="s">
        <v>15</v>
      </c>
      <c r="D49" s="46"/>
      <c r="E49" s="46"/>
      <c r="F49" s="49">
        <f>(1700+1950)*1.302</f>
        <v>4752.3</v>
      </c>
      <c r="J49" s="20">
        <v>10</v>
      </c>
      <c r="K49" s="20"/>
      <c r="L49" s="25"/>
      <c r="M49" s="25"/>
    </row>
    <row r="50" spans="1:13" ht="12.75">
      <c r="A50" s="57" t="s">
        <v>83</v>
      </c>
      <c r="B50" s="48"/>
      <c r="C50" s="58"/>
      <c r="D50" s="58"/>
      <c r="E50" s="63">
        <v>0</v>
      </c>
      <c r="F50" s="64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26172.804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0.6</v>
      </c>
      <c r="E54" t="s">
        <v>14</v>
      </c>
      <c r="F54" s="11">
        <f>B54*D54</f>
        <v>407.64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407.64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8">
        <v>1958853</v>
      </c>
      <c r="D57">
        <v>222433.7</v>
      </c>
      <c r="E57">
        <v>2641.1</v>
      </c>
      <c r="F57" s="33">
        <f>C57/D57*E57</f>
        <v>23258.735786438836</v>
      </c>
      <c r="J57" s="20">
        <v>18</v>
      </c>
      <c r="K57" s="20"/>
      <c r="L57" s="25"/>
      <c r="M57" s="25"/>
    </row>
    <row r="58" spans="1:13" ht="12.75">
      <c r="A58" t="s">
        <v>20</v>
      </c>
      <c r="F58" s="33">
        <f>M20</f>
        <v>3305.7352944000004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1209.59859636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21</v>
      </c>
      <c r="K60" s="20"/>
      <c r="L60" s="25"/>
      <c r="M60" s="25"/>
    </row>
    <row r="61" spans="1:13" ht="12.75">
      <c r="A61" t="s">
        <v>22</v>
      </c>
      <c r="F61" s="11">
        <f>M67</f>
        <v>534.22</v>
      </c>
      <c r="J61" s="20">
        <v>22</v>
      </c>
      <c r="K61" s="20"/>
      <c r="L61" s="25"/>
      <c r="M61" s="25"/>
    </row>
    <row r="62" spans="1:13" ht="12.75">
      <c r="A62" t="s">
        <v>23</v>
      </c>
      <c r="F62" s="5"/>
      <c r="J62" s="20">
        <v>23</v>
      </c>
      <c r="K62" s="20"/>
      <c r="L62" s="25"/>
      <c r="M62" s="25"/>
    </row>
    <row r="63" spans="1:13" ht="12.75">
      <c r="A63" t="s">
        <v>24</v>
      </c>
      <c r="F63" s="5"/>
      <c r="J63" s="20">
        <v>24</v>
      </c>
      <c r="K63" s="20"/>
      <c r="L63" s="25"/>
      <c r="M63" s="25"/>
    </row>
    <row r="64" spans="2:13" ht="12.75">
      <c r="B64">
        <v>2641.1</v>
      </c>
      <c r="C64" t="s">
        <v>13</v>
      </c>
      <c r="D64" s="11">
        <v>0.81</v>
      </c>
      <c r="E64" t="s">
        <v>14</v>
      </c>
      <c r="F64" s="11">
        <f>B64*D64</f>
        <v>2139.291</v>
      </c>
      <c r="J64" s="20">
        <v>25</v>
      </c>
      <c r="K64" s="20"/>
      <c r="L64" s="25"/>
      <c r="M64" s="25"/>
    </row>
    <row r="65" spans="1:13" ht="12.75">
      <c r="A65" s="67" t="s">
        <v>82</v>
      </c>
      <c r="B65" s="67"/>
      <c r="C65" s="67"/>
      <c r="D65" s="68"/>
      <c r="E65" s="67"/>
      <c r="F65" s="69">
        <v>7912.2</v>
      </c>
      <c r="J65" s="20">
        <v>26</v>
      </c>
      <c r="K65" s="20"/>
      <c r="L65" s="25"/>
      <c r="M65" s="25"/>
    </row>
    <row r="66" spans="1:13" ht="12.75">
      <c r="A66" s="48" t="s">
        <v>84</v>
      </c>
      <c r="B66" s="48"/>
      <c r="C66" s="48"/>
      <c r="D66" s="59">
        <v>0</v>
      </c>
      <c r="E66" s="48"/>
      <c r="F66" s="59">
        <f>D66*E32</f>
        <v>0</v>
      </c>
      <c r="J66" s="20">
        <v>27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38359.78067719884</v>
      </c>
      <c r="J67" s="20"/>
      <c r="K67" s="20"/>
      <c r="L67" s="30" t="s">
        <v>64</v>
      </c>
      <c r="M67" s="32">
        <f>SUM(M40:M66)</f>
        <v>534.22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0.49</v>
      </c>
      <c r="E69" t="s">
        <v>14</v>
      </c>
      <c r="F69" s="11">
        <f>B69*D69</f>
        <v>1294.139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2.86</v>
      </c>
      <c r="E72" t="s">
        <v>14</v>
      </c>
      <c r="F72" s="11">
        <f>B72*D72</f>
        <v>7553.545999999999</v>
      </c>
    </row>
    <row r="73" spans="1:6" ht="12.75">
      <c r="A73" s="4" t="s">
        <v>29</v>
      </c>
      <c r="F73" s="31">
        <f>F69+F72</f>
        <v>8847.685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5.44</v>
      </c>
      <c r="E76" t="s">
        <v>14</v>
      </c>
      <c r="F76" s="11">
        <f>B76*D76</f>
        <v>14367.584</v>
      </c>
    </row>
    <row r="77" spans="1:6" ht="12.75">
      <c r="A77" s="4" t="s">
        <v>31</v>
      </c>
      <c r="F77" s="31">
        <f>SUM(F76)</f>
        <v>14367.584</v>
      </c>
    </row>
    <row r="78" spans="1:6" ht="12.75">
      <c r="A78" s="60" t="s">
        <v>77</v>
      </c>
      <c r="B78" s="48"/>
      <c r="C78" s="48"/>
      <c r="D78" s="61">
        <v>0</v>
      </c>
      <c r="E78" s="48"/>
      <c r="F78" s="62">
        <f>D78*E32</f>
        <v>0</v>
      </c>
    </row>
    <row r="79" spans="1:6" ht="12.75">
      <c r="A79" s="1" t="s">
        <v>32</v>
      </c>
      <c r="B79" s="1"/>
      <c r="F79" s="31">
        <f>F51+F55+F67+F73+F77+F78</f>
        <v>88155.49367719884</v>
      </c>
    </row>
    <row r="80" spans="1:6" ht="12.75">
      <c r="A80" s="1" t="s">
        <v>75</v>
      </c>
      <c r="B80" s="34"/>
      <c r="C80" s="34">
        <v>0.058</v>
      </c>
      <c r="D80" s="1"/>
      <c r="E80" s="1"/>
      <c r="F80" s="31">
        <f>F79*5.8%</f>
        <v>5113.018633277533</v>
      </c>
    </row>
    <row r="81" spans="1:6" ht="12.75">
      <c r="A81" s="1"/>
      <c r="B81" s="34" t="s">
        <v>128</v>
      </c>
      <c r="C81" s="34"/>
      <c r="D81" s="1"/>
      <c r="E81" s="54"/>
      <c r="F81" s="66">
        <f>(340*2)*5.82</f>
        <v>3957.6000000000004</v>
      </c>
    </row>
    <row r="82" spans="1:6" ht="12.75">
      <c r="A82" s="1"/>
      <c r="B82" s="34" t="s">
        <v>129</v>
      </c>
      <c r="C82" s="34"/>
      <c r="D82" s="1"/>
      <c r="E82" s="54"/>
      <c r="F82" s="55">
        <f>3*290.45</f>
        <v>871.3499999999999</v>
      </c>
    </row>
    <row r="83" spans="1:6" ht="12.75">
      <c r="A83" s="1"/>
      <c r="B83" s="34" t="s">
        <v>130</v>
      </c>
      <c r="C83" s="34"/>
      <c r="D83" s="1"/>
      <c r="E83" s="54"/>
      <c r="F83" s="55">
        <v>0</v>
      </c>
    </row>
    <row r="84" spans="1:6" ht="15">
      <c r="A84" s="12" t="s">
        <v>34</v>
      </c>
      <c r="B84" s="12"/>
      <c r="C84" s="12"/>
      <c r="D84" s="12"/>
      <c r="E84" s="12"/>
      <c r="F84" s="42">
        <f>F79+F80+F81+F82+F83</f>
        <v>98097.46231047639</v>
      </c>
    </row>
    <row r="85" spans="2:9" ht="12.75">
      <c r="B85" s="35" t="s">
        <v>67</v>
      </c>
      <c r="C85" s="36" t="s">
        <v>68</v>
      </c>
      <c r="D85" s="22" t="s">
        <v>69</v>
      </c>
      <c r="E85" s="22" t="s">
        <v>70</v>
      </c>
      <c r="F85" s="39" t="s">
        <v>136</v>
      </c>
      <c r="I85" s="7"/>
    </row>
    <row r="86" spans="1:6" ht="12.75">
      <c r="A86" s="13"/>
      <c r="B86" s="37">
        <v>45536</v>
      </c>
      <c r="C86" s="38">
        <v>-278382</v>
      </c>
      <c r="D86" s="43">
        <f>F43</f>
        <v>73863.69</v>
      </c>
      <c r="E86" s="43">
        <f>F84</f>
        <v>98097.46231047639</v>
      </c>
      <c r="F86" s="44">
        <f>C86+D86-E86</f>
        <v>-302615.7723104764</v>
      </c>
    </row>
    <row r="88" spans="1:6" ht="13.5" thickBot="1">
      <c r="A88" t="s">
        <v>112</v>
      </c>
      <c r="C88" s="51" t="s">
        <v>135</v>
      </c>
      <c r="D88" s="8" t="s">
        <v>113</v>
      </c>
      <c r="E88" s="51">
        <v>45230</v>
      </c>
      <c r="F88" t="s">
        <v>114</v>
      </c>
    </row>
    <row r="89" spans="1:7" ht="13.5" thickBot="1">
      <c r="A89" t="s">
        <v>115</v>
      </c>
      <c r="F89" s="52">
        <f>E86</f>
        <v>98097.46231047639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2023-01-12T17:06:50Z</cp:lastPrinted>
  <dcterms:created xsi:type="dcterms:W3CDTF">2008-08-18T07:30:19Z</dcterms:created>
  <dcterms:modified xsi:type="dcterms:W3CDTF">2024-01-18T13:10:45Z</dcterms:modified>
  <cp:category/>
  <cp:version/>
  <cp:contentType/>
  <cp:contentStatus/>
</cp:coreProperties>
</file>