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июль-август</t>
        </r>
      </text>
    </comment>
  </commentList>
</comments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<sst xmlns="http://schemas.openxmlformats.org/spreadsheetml/2006/main" count="164" uniqueCount="144">
  <si>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</si>
  <si>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</si>
  <si>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</si>
  <si>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</si>
  <si>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</si>
  <si>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</si>
  <si>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</si>
  <si>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</si>
  <si>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</si>
  <si>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</si>
  <si>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</si>
  <si>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</si>
  <si>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</si>
  <si>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</si>
  <si>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</si>
  <si>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</si>
  <si>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</si>
  <si>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</si>
  <si>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</si>
  <si>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</si>
  <si>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</si>
  <si>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</si>
  <si>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</si>
  <si>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</si>
  <si>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</si>
  <si>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</si>
  <si>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</si>
  <si>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</si>
  <si>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</si>
  <si>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</si>
  <si>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</si>
  <si>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</si>
  <si>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</si>
  <si>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</si>
  <si>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</si>
  <si>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</si>
  <si>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</si>
  <si>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</si>
  <si>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</si>
  <si>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</si>
  <si>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</si>
  <si>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</si>
  <si>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</si>
  <si>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</si>
  <si>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</si>
  <si>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</si>
  <si>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</si>
  <si>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</si>
  <si>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</si>
  <si>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</si>
  <si>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</si>
  <si>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</si>
  <si>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</si>
  <si>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</si>
  <si>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</si>
  <si>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</si>
  <si>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</si>
  <si>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</si>
  <si>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</si>
  <si>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</si>
  <si>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</si>
  <si>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</si>
  <si>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</si>
  <si>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</si>
  <si>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</si>
  <si>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</si>
  <si>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</si>
  <si>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</si>
  <si>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</si>
  <si>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</si>
  <si>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</si>
  <si>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</si>
  <si>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</si>
  <si>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</si>
  <si>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</si>
  <si>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</si>
  <si>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</si>
  <si>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</si>
  <si>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</si>
  <si>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</si>
  <si>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</si>
  <si>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</si>
  <si>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</si>
  <si>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</si>
  <si>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</si>
  <si>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</si>
  <si>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</si>
  <si>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</si>
  <si>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</si>
  <si>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</si>
  <si>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</si>
  <si>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</si>
  <si>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</si>
  <si>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</si>
  <si>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</si>
  <si>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</si>
  <si>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</si>
  <si>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</si>
  <si>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</si>
  <si>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</si>
  <si>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</si>
  <si>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</si>
  <si>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</si>
  <si>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</si>
  <si>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</si>
  <si>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</si>
  <si>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</si>
  <si>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</si>
  <si>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</si>
  <si>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</si>
  <si>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</si>
  <si>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</si>
  <si>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</si>
  <si>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</si>
  <si>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</si>
  <si>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</si>
  <si>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</si>
  <si>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</si>
  <si>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</si>
  <si>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</si>
  <si>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</si>
  <si>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</si>
  <si>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</si>
  <si>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</si>
  <si>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</si>
  <si>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</si>
  <si>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</si>
  <si>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</si>
  <si>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</si>
  <si>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</si>
  <si>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</si>
  <si>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</si>
  <si>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</t>
  </si>
  <si>
    <t>2023 г.</t>
  </si>
  <si>
    <t>1.2 Аренда (Ростелеком, МТС, ТТК, Видикон)</t>
  </si>
  <si>
    <t>октября</t>
  </si>
  <si>
    <t>за   сентябрь-октябрь  2023 г.</t>
  </si>
  <si>
    <t>01.09.2023г.</t>
  </si>
  <si>
    <t>ост.на 01.11</t>
  </si>
  <si>
    <t xml:space="preserve">смена ламп (1шт) </t>
  </si>
  <si>
    <t>лампа</t>
  </si>
  <si>
    <t>1шт</t>
  </si>
  <si>
    <t xml:space="preserve">смена ламп (6шт) </t>
  </si>
  <si>
    <t>6шт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</si>
</sst>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9</v>
      </c>
      <c r="E1" s="57">
        <v>10</v>
      </c>
      <c r="K1" t="s">
        <v>65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34</v>
      </c>
      <c r="K3" s="50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135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89</v>
      </c>
      <c r="J5" s="15"/>
      <c r="K5" s="15"/>
      <c r="L5" s="21" t="s">
        <v>39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2.65</v>
      </c>
      <c r="M6" s="43">
        <f>L6*524.58*1.302</f>
        <v>1809.9583740000003</v>
      </c>
    </row>
    <row r="7" spans="10:13" ht="12.75">
      <c r="J7" s="14">
        <v>2</v>
      </c>
      <c r="K7" s="14" t="s">
        <v>42</v>
      </c>
      <c r="L7" s="14"/>
      <c r="M7" s="43">
        <f aca="true" t="shared" si="0" ref="M7:M19">L7*524.58*1.302</f>
        <v>0</v>
      </c>
    </row>
    <row r="8" spans="1:13" ht="12.75">
      <c r="A8" t="s">
        <v>92</v>
      </c>
      <c r="J8" s="15"/>
      <c r="K8" s="15" t="s">
        <v>43</v>
      </c>
      <c r="L8" s="21"/>
      <c r="M8" s="43">
        <f t="shared" si="0"/>
        <v>0</v>
      </c>
    </row>
    <row r="9" spans="5:13" ht="12.75">
      <c r="E9" t="s">
        <v>93</v>
      </c>
      <c r="J9" s="16"/>
      <c r="K9" s="16" t="s">
        <v>44</v>
      </c>
      <c r="L9" s="23"/>
      <c r="M9" s="43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3">
        <f t="shared" si="0"/>
        <v>0</v>
      </c>
    </row>
    <row r="11" spans="5:13" ht="12.75">
      <c r="E11" t="s">
        <v>95</v>
      </c>
      <c r="J11" s="16"/>
      <c r="K11" s="18" t="s">
        <v>47</v>
      </c>
      <c r="L11" s="23">
        <v>0</v>
      </c>
      <c r="M11" s="43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3.76</v>
      </c>
      <c r="M13" s="43">
        <f t="shared" si="0"/>
        <v>2568.0918816000003</v>
      </c>
    </row>
    <row r="14" spans="1:13" ht="12.75">
      <c r="A14" t="s">
        <v>98</v>
      </c>
      <c r="J14" s="20">
        <v>5</v>
      </c>
      <c r="K14" s="19" t="s">
        <v>48</v>
      </c>
      <c r="L14" s="25">
        <v>8.21</v>
      </c>
      <c r="M14" s="43">
        <f t="shared" si="0"/>
        <v>5607.455943600002</v>
      </c>
    </row>
    <row r="15" spans="5:13" ht="12.75">
      <c r="E15" t="s">
        <v>99</v>
      </c>
      <c r="J15" s="14">
        <v>6</v>
      </c>
      <c r="K15" s="17" t="s">
        <v>49</v>
      </c>
      <c r="L15" s="22"/>
      <c r="M15" s="43">
        <f t="shared" si="0"/>
        <v>0</v>
      </c>
    </row>
    <row r="16" spans="5:13" ht="12.75">
      <c r="E16" t="s">
        <v>100</v>
      </c>
      <c r="J16" s="15" t="s">
        <v>50</v>
      </c>
      <c r="K16" s="26" t="s">
        <v>51</v>
      </c>
      <c r="L16" s="21">
        <v>0</v>
      </c>
      <c r="M16" s="43">
        <f t="shared" si="0"/>
        <v>0</v>
      </c>
    </row>
    <row r="17" spans="5:13" ht="12.75">
      <c r="E17" t="s">
        <v>101</v>
      </c>
      <c r="J17" s="15" t="s">
        <v>52</v>
      </c>
      <c r="K17" s="26" t="s">
        <v>82</v>
      </c>
      <c r="L17" s="21">
        <v>12.5</v>
      </c>
      <c r="M17" s="43">
        <f t="shared" si="0"/>
        <v>8537.5395</v>
      </c>
    </row>
    <row r="18" spans="1:13" ht="12.75">
      <c r="A18" t="s">
        <v>102</v>
      </c>
      <c r="J18" s="15" t="s">
        <v>54</v>
      </c>
      <c r="K18" s="26" t="s">
        <v>53</v>
      </c>
      <c r="L18" s="21">
        <v>2.25</v>
      </c>
      <c r="M18" s="43">
        <f t="shared" si="0"/>
        <v>1536.7571100000002</v>
      </c>
    </row>
    <row r="19" spans="1:13" ht="12.75">
      <c r="A19" t="s">
        <v>103</v>
      </c>
      <c r="J19" s="16" t="s">
        <v>81</v>
      </c>
      <c r="K19" s="18" t="s">
        <v>55</v>
      </c>
      <c r="L19" s="23">
        <v>0.5</v>
      </c>
      <c r="M19" s="43">
        <f t="shared" si="0"/>
        <v>341.50158000000005</v>
      </c>
    </row>
    <row r="20" spans="1:13" ht="12.75">
      <c r="A20" t="s">
        <v>128</v>
      </c>
      <c r="J20" s="20"/>
      <c r="K20" s="27" t="s">
        <v>56</v>
      </c>
      <c r="L20" s="28">
        <f>SUM(L6:L19)</f>
        <v>29.87</v>
      </c>
      <c r="M20" s="32">
        <f>SUM(M6:M19)</f>
        <v>20401.304389200002</v>
      </c>
    </row>
    <row r="21" spans="1:11" ht="12.75">
      <c r="A21" t="s">
        <v>104</v>
      </c>
      <c r="K21" s="1" t="s">
        <v>57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107</v>
      </c>
      <c r="J24" s="20">
        <v>1</v>
      </c>
      <c r="K24" s="20" t="s">
        <v>139</v>
      </c>
      <c r="L24" s="25">
        <v>0.071</v>
      </c>
      <c r="M24" s="43">
        <f aca="true" t="shared" si="1" ref="M24:M35">L24*524.58*1.302</f>
        <v>48.49322436</v>
      </c>
    </row>
    <row r="25" spans="1:13" ht="12.75">
      <c r="A25" t="s">
        <v>108</v>
      </c>
      <c r="J25" s="20">
        <v>2</v>
      </c>
      <c r="K25" s="20" t="s">
        <v>142</v>
      </c>
      <c r="L25" s="25">
        <f>0.06*7.1</f>
        <v>0.426</v>
      </c>
      <c r="M25" s="43">
        <f t="shared" si="1"/>
        <v>290.95934616</v>
      </c>
    </row>
    <row r="26" spans="1:13" ht="12.75">
      <c r="A26" t="s">
        <v>109</v>
      </c>
      <c r="J26" s="20">
        <v>3</v>
      </c>
      <c r="K26" s="20"/>
      <c r="L26" s="43"/>
      <c r="M26" s="43">
        <f t="shared" si="1"/>
        <v>0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25"/>
      <c r="M27" s="4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58"/>
      <c r="M28" s="4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43">
        <f t="shared" si="1"/>
        <v>0</v>
      </c>
    </row>
    <row r="30" spans="10:13" ht="12.75">
      <c r="J30" s="20">
        <v>7</v>
      </c>
      <c r="K30" s="20"/>
      <c r="L30" s="25"/>
      <c r="M30" s="4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3">
        <f t="shared" si="1"/>
        <v>0</v>
      </c>
    </row>
    <row r="32" spans="10:13" ht="12.75">
      <c r="J32" s="20">
        <v>9</v>
      </c>
      <c r="K32" s="20"/>
      <c r="L32" s="49"/>
      <c r="M32" s="4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0.497</v>
      </c>
      <c r="M36" s="32">
        <f>SUM(M24:M35)</f>
        <v>339.45257052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126870.14</f>
        <v>126870.14</v>
      </c>
      <c r="J40" s="20">
        <v>1</v>
      </c>
      <c r="K40" s="20" t="s">
        <v>140</v>
      </c>
      <c r="L40" s="25" t="s">
        <v>141</v>
      </c>
      <c r="M40" s="25">
        <v>15.9</v>
      </c>
    </row>
    <row r="41" spans="1:13" ht="12.75">
      <c r="A41" t="s">
        <v>7</v>
      </c>
      <c r="F41" s="5">
        <v>119468.2</v>
      </c>
      <c r="J41" s="20">
        <v>2</v>
      </c>
      <c r="K41" s="20" t="s">
        <v>140</v>
      </c>
      <c r="L41" s="25" t="s">
        <v>143</v>
      </c>
      <c r="M41" s="25">
        <f>6*20</f>
        <v>120</v>
      </c>
    </row>
    <row r="42" spans="2:13" ht="12.75">
      <c r="B42" t="s">
        <v>8</v>
      </c>
      <c r="F42" s="9">
        <f>F41/F40</f>
        <v>0.9416573513673114</v>
      </c>
      <c r="J42" s="20">
        <v>3</v>
      </c>
      <c r="K42" s="20"/>
      <c r="L42" s="25"/>
      <c r="M42" s="25"/>
    </row>
    <row r="43" spans="1:13" ht="12.75">
      <c r="A43" t="s">
        <v>134</v>
      </c>
      <c r="F43" s="5">
        <f>400+300+400+114.13</f>
        <v>1214.13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120682.33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(8097+8355)*1.302</f>
        <v>21420.504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(3050+3050)*1.302</f>
        <v>7942.200000000001</v>
      </c>
      <c r="J50" s="20">
        <v>11</v>
      </c>
      <c r="K50" s="20"/>
      <c r="L50" s="25"/>
      <c r="M50" s="25"/>
    </row>
    <row r="51" spans="1:13" ht="12.75">
      <c r="A51" s="53" t="s">
        <v>84</v>
      </c>
      <c r="B51" s="44"/>
      <c r="C51" s="44"/>
      <c r="D51" s="44"/>
      <c r="E51" s="54">
        <v>0</v>
      </c>
      <c r="F51" s="45">
        <f>E51*E33</f>
        <v>0</v>
      </c>
      <c r="J51" s="20">
        <v>12</v>
      </c>
      <c r="K51" s="20"/>
      <c r="L51" s="58"/>
      <c r="M51" s="25"/>
    </row>
    <row r="52" spans="1:13" ht="12.75">
      <c r="A52" s="4" t="s">
        <v>32</v>
      </c>
      <c r="B52" s="1"/>
      <c r="C52" s="1"/>
      <c r="F52" s="31">
        <f>F49+F50+F51</f>
        <v>29362.704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0</v>
      </c>
      <c r="E54">
        <v>0</v>
      </c>
      <c r="F54" s="11">
        <f>E33*D54</f>
        <v>0</v>
      </c>
      <c r="J54" s="20"/>
      <c r="K54" s="20"/>
      <c r="L54" s="30" t="s">
        <v>63</v>
      </c>
      <c r="M54" s="32">
        <f>SUM(M40:M53)</f>
        <v>135.9</v>
      </c>
    </row>
    <row r="55" spans="1:6" ht="12.75">
      <c r="A55" t="s">
        <v>79</v>
      </c>
      <c r="B55">
        <v>944.7</v>
      </c>
      <c r="C55" t="s">
        <v>13</v>
      </c>
      <c r="D55" s="5">
        <v>0.6</v>
      </c>
      <c r="E55" t="s">
        <v>14</v>
      </c>
      <c r="F55" s="11">
        <f>B55*D55</f>
        <v>566.82</v>
      </c>
    </row>
    <row r="56" spans="1:6" ht="12.75">
      <c r="A56" s="4" t="s">
        <v>17</v>
      </c>
      <c r="B56" s="4"/>
      <c r="C56" s="10"/>
      <c r="F56" s="31">
        <f>SUM(F54:F55)</f>
        <v>566.82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1958853</v>
      </c>
      <c r="D58">
        <v>222433.7</v>
      </c>
      <c r="E58">
        <v>3505.3</v>
      </c>
      <c r="F58" s="33">
        <f>C58/D58*E58</f>
        <v>30869.276646928953</v>
      </c>
    </row>
    <row r="59" spans="1:6" ht="12.75">
      <c r="A59" t="s">
        <v>20</v>
      </c>
      <c r="F59" s="33">
        <f>M20</f>
        <v>20401.304389200002</v>
      </c>
    </row>
    <row r="60" spans="1:6" ht="12.75">
      <c r="A60" t="s">
        <v>21</v>
      </c>
      <c r="F60" s="11">
        <f>M36</f>
        <v>339.45257052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11">
        <f>M54</f>
        <v>135.9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0.81</v>
      </c>
      <c r="E65" t="s">
        <v>14</v>
      </c>
      <c r="F65" s="11">
        <f>B65*D65</f>
        <v>2839.293</v>
      </c>
    </row>
    <row r="66" spans="1:6" ht="12.75">
      <c r="A66" s="59" t="s">
        <v>132</v>
      </c>
      <c r="B66" s="59" t="s">
        <v>83</v>
      </c>
      <c r="C66" s="59"/>
      <c r="D66" s="60"/>
      <c r="E66" s="59"/>
      <c r="F66" s="60">
        <v>10514.1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70</v>
      </c>
      <c r="B68" s="4"/>
      <c r="C68" s="10"/>
      <c r="F68" s="31">
        <f>SUM(F58:F67)</f>
        <v>65880.52660664896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0.49</v>
      </c>
      <c r="E70" t="s">
        <v>14</v>
      </c>
      <c r="F70" s="11">
        <f>B70*D70</f>
        <v>1717.597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2.86</v>
      </c>
      <c r="F73" s="11">
        <f>B73*D73</f>
        <v>10025.158</v>
      </c>
    </row>
    <row r="74" spans="1:6" ht="12.75">
      <c r="A74" s="4" t="s">
        <v>28</v>
      </c>
      <c r="F74" s="31">
        <f>F70+F73</f>
        <v>11742.755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5.44</v>
      </c>
      <c r="F77" s="11">
        <f>B77*D77</f>
        <v>19068.832000000002</v>
      </c>
    </row>
    <row r="78" spans="1:6" ht="12.75">
      <c r="A78" s="4" t="s">
        <v>30</v>
      </c>
      <c r="F78" s="31">
        <f>SUM(F77)</f>
        <v>19068.832000000002</v>
      </c>
    </row>
    <row r="79" spans="1:6" ht="12.75">
      <c r="A79" s="55" t="s">
        <v>78</v>
      </c>
      <c r="B79" s="44"/>
      <c r="C79" s="44"/>
      <c r="D79" s="54">
        <v>0</v>
      </c>
      <c r="E79" s="44"/>
      <c r="F79" s="56">
        <f>D79*E33</f>
        <v>0</v>
      </c>
    </row>
    <row r="80" spans="1:6" ht="12.75">
      <c r="A80" s="1" t="s">
        <v>31</v>
      </c>
      <c r="B80" s="1"/>
      <c r="F80" s="31">
        <f>F52+F56+F68+F74+F78+F79</f>
        <v>126621.63760664896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7344.054981185639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3416.34+1298</f>
        <v>4714.34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450.29+246.85</f>
        <v>697.14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f>2645.54+1445.5</f>
        <v>4091.04</v>
      </c>
      <c r="I84" s="7"/>
    </row>
    <row r="85" spans="1:6" ht="15">
      <c r="A85" s="12" t="s">
        <v>33</v>
      </c>
      <c r="B85" s="12"/>
      <c r="C85" s="12"/>
      <c r="D85" s="12"/>
      <c r="E85" s="12"/>
      <c r="F85" s="34">
        <f>F80+F81+F82+F83+F84</f>
        <v>143468.21258783463</v>
      </c>
    </row>
    <row r="86" spans="2:6" ht="12.75">
      <c r="B86" s="36" t="s">
        <v>66</v>
      </c>
      <c r="C86" s="37" t="s">
        <v>67</v>
      </c>
      <c r="D86" s="22" t="s">
        <v>68</v>
      </c>
      <c r="E86" s="22" t="s">
        <v>69</v>
      </c>
      <c r="F86" s="40" t="s">
        <v>138</v>
      </c>
    </row>
    <row r="87" spans="1:6" ht="12.75">
      <c r="A87" s="13"/>
      <c r="B87" s="38">
        <v>45536</v>
      </c>
      <c r="C87" s="39">
        <v>-96099</v>
      </c>
      <c r="D87" s="41">
        <f>F44</f>
        <v>120682.33</v>
      </c>
      <c r="E87" s="41">
        <f>F85</f>
        <v>143468.21258783463</v>
      </c>
      <c r="F87" s="42">
        <f>C87+D87-E87</f>
        <v>-118884.88258783463</v>
      </c>
    </row>
    <row r="89" spans="1:6" ht="13.5" thickBot="1">
      <c r="A89" t="s">
        <v>113</v>
      </c>
      <c r="C89" s="47" t="s">
        <v>137</v>
      </c>
      <c r="D89" s="8" t="s">
        <v>114</v>
      </c>
      <c r="E89" s="47">
        <v>45230</v>
      </c>
      <c r="F89" t="s">
        <v>115</v>
      </c>
    </row>
    <row r="90" spans="1:7" ht="13.5" thickBot="1">
      <c r="A90" t="s">
        <v>116</v>
      </c>
      <c r="F90" s="48">
        <f>E87</f>
        <v>143468.21258783463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6" ht="12.75">
      <c r="A106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2023-06-18T05:58:32Z</cp:lastPrinted>
  <dcterms:created xsi:type="dcterms:W3CDTF">2008-08-18T07:30:19Z</dcterms:created>
  <dcterms:modified xsi:type="dcterms:W3CDTF">2024-01-18T13:20:29Z</dcterms:modified>
  <cp:category/>
  <cp:version/>
  <cp:contentType/>
  <cp:contentStatus/>
</cp:coreProperties>
</file>