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<sst xmlns="http://schemas.openxmlformats.org/spreadsheetml/2006/main" count="176" uniqueCount="151">
  <si>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</si>
  <si>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</si>
  <si>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</si>
  <si>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</si>
  <si>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</si>
  <si>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</si>
  <si>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</si>
  <si>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</si>
  <si>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</si>
  <si>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</si>
  <si>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</si>
  <si>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</si>
  <si>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</si>
  <si>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</si>
  <si>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</si>
  <si>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</si>
  <si>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</si>
  <si>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</si>
  <si>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</si>
  <si>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</si>
  <si>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</si>
  <si>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</si>
  <si>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</si>
  <si>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</si>
  <si>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</si>
  <si>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</si>
  <si>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</si>
  <si>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</si>
  <si>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</si>
  <si>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</si>
  <si>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</si>
  <si>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</si>
  <si>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</si>
  <si>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</si>
  <si>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</si>
  <si>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</si>
  <si>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</si>
  <si>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</si>
  <si>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</si>
  <si>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</si>
  <si>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</si>
  <si>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</si>
  <si>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</si>
  <si>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</si>
  <si>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</si>
  <si>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</si>
  <si>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</si>
  <si>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</si>
  <si>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</si>
  <si>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</si>
  <si>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</si>
  <si>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</si>
  <si>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</si>
  <si>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</si>
  <si>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</si>
  <si>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</si>
  <si>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</si>
  <si>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</si>
  <si>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</si>
  <si>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</si>
  <si>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</si>
  <si>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</si>
  <si>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</si>
  <si>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</si>
  <si>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</si>
  <si>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</si>
  <si>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</si>
  <si>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</si>
  <si>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</si>
  <si>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</si>
  <si>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</si>
  <si>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</si>
  <si>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</si>
  <si>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</si>
  <si>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</si>
  <si>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</si>
  <si>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</si>
  <si>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</si>
  <si>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</si>
  <si>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</si>
  <si>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</si>
  <si>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</si>
  <si>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</si>
  <si>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</si>
  <si>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</si>
  <si>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</si>
  <si>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</si>
  <si>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</si>
  <si>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</si>
  <si>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</si>
  <si>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</si>
  <si>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</si>
  <si>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</si>
  <si>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</si>
  <si>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</si>
  <si>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</si>
  <si>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</si>
  <si>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</si>
  <si>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</si>
  <si>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</si>
  <si>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</si>
  <si>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</si>
  <si>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</si>
  <si>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</si>
  <si>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</si>
  <si>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</si>
  <si>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</si>
  <si>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</si>
  <si>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</si>
  <si>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</si>
  <si>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</si>
  <si>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10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</si>
  <si>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</si>
  <si>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</si>
  <si>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</si>
  <si>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</si>
  <si>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</si>
  <si>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</si>
  <si>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</si>
  <si>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</si>
  <si>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</si>
  <si>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</si>
  <si>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</si>
  <si>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</si>
  <si>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</si>
  <si>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</si>
  <si>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</si>
  <si>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(интер-телеком,комстар)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</si>
  <si>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</si>
  <si>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</si>
  <si>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</si>
  <si>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</si>
  <si>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2023 г.</t>
  </si>
  <si>
    <t>июня</t>
  </si>
  <si>
    <t>за   май-июнь  2023 г.</t>
  </si>
  <si>
    <t>01.05.2023г.</t>
  </si>
  <si>
    <t>ост.на 01.07</t>
  </si>
  <si>
    <t>установка скамейки</t>
  </si>
  <si>
    <t>пескобетон</t>
  </si>
  <si>
    <t>25кг</t>
  </si>
  <si>
    <t>цемент</t>
  </si>
  <si>
    <t>болт</t>
  </si>
  <si>
    <t>10шт</t>
  </si>
  <si>
    <t>гайка</t>
  </si>
  <si>
    <t>шайба</t>
  </si>
  <si>
    <t>бита</t>
  </si>
  <si>
    <t>1шт</t>
  </si>
  <si>
    <t>окраска малых форм, бордюров</t>
  </si>
  <si>
    <t>краска для малых форм, бордюров, кисти</t>
  </si>
  <si>
    <t>Промывка, опрессовка системы отопления</t>
  </si>
  <si>
    <t>Демонтаж, монтаж эл.узла при смене сопла (1шт)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</si>
</sst>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PageLayoutView="0" workbookViewId="0" topLeftCell="A16">
      <selection activeCell="K26" sqref="K26:L27"/>
    </sheetView>
  </sheetViews>
  <sheetFormatPr defaultColWidth="9.00390625" defaultRowHeight="12.75"/>
  <cols>
    <col min="1" max="1" width="15.625" style="0" customWidth="1"/>
    <col min="2" max="2" width="10.00390625" style="0" customWidth="1"/>
    <col min="3" max="3" width="11.375" style="0" customWidth="1"/>
    <col min="4" max="4" width="11.125" style="0" customWidth="1"/>
    <col min="5" max="5" width="12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5</v>
      </c>
      <c r="E1" s="67">
        <v>6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5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0</v>
      </c>
      <c r="M6" s="44">
        <f>L6*524.58*1.302</f>
        <v>0</v>
      </c>
    </row>
    <row r="7" spans="10:13" ht="12.75">
      <c r="J7" s="14">
        <v>2</v>
      </c>
      <c r="K7" s="14" t="s">
        <v>43</v>
      </c>
      <c r="L7" s="14"/>
      <c r="M7" s="44">
        <f aca="true" t="shared" si="0" ref="M7:M19">L7*524.58*1.302</f>
        <v>0</v>
      </c>
    </row>
    <row r="8" spans="1:13" ht="12.75">
      <c r="A8" t="s">
        <v>91</v>
      </c>
      <c r="J8" s="15"/>
      <c r="K8" s="15" t="s">
        <v>44</v>
      </c>
      <c r="L8" s="21">
        <v>0</v>
      </c>
      <c r="M8" s="44">
        <f t="shared" si="0"/>
        <v>0</v>
      </c>
    </row>
    <row r="9" spans="5:13" ht="12.75">
      <c r="E9" t="s">
        <v>92</v>
      </c>
      <c r="J9" s="16"/>
      <c r="K9" s="16" t="s">
        <v>45</v>
      </c>
      <c r="L9" s="23">
        <v>0</v>
      </c>
      <c r="M9" s="44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4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3</v>
      </c>
      <c r="M11" s="44">
        <f t="shared" si="0"/>
        <v>2049.00948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4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0</v>
      </c>
      <c r="M13" s="44">
        <f t="shared" si="0"/>
        <v>0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4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4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4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4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4">
        <f t="shared" si="0"/>
        <v>737.6434128000001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4">
        <f t="shared" si="0"/>
        <v>341.50158000000005</v>
      </c>
    </row>
    <row r="20" spans="1:13" ht="12.75">
      <c r="A20" t="s">
        <v>128</v>
      </c>
      <c r="J20" s="20"/>
      <c r="K20" s="27" t="s">
        <v>57</v>
      </c>
      <c r="L20" s="28">
        <f>SUM(L6:L19)</f>
        <v>4.58</v>
      </c>
      <c r="M20" s="32">
        <f>SUM(M6:M19)</f>
        <v>3128.1544728000003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137</v>
      </c>
      <c r="L24" s="25">
        <v>8.25</v>
      </c>
      <c r="M24" s="44">
        <f aca="true" t="shared" si="1" ref="M24:M33">L24*524.58*1.302</f>
        <v>5634.776070000001</v>
      </c>
    </row>
    <row r="25" spans="1:13" ht="12.75">
      <c r="A25" t="s">
        <v>107</v>
      </c>
      <c r="J25" s="20">
        <v>2</v>
      </c>
      <c r="K25" s="20" t="s">
        <v>147</v>
      </c>
      <c r="L25" s="25">
        <v>2</v>
      </c>
      <c r="M25" s="44">
        <f t="shared" si="1"/>
        <v>1366.0063200000002</v>
      </c>
    </row>
    <row r="26" spans="1:13" ht="12.75">
      <c r="A26" t="s">
        <v>108</v>
      </c>
      <c r="J26" s="20">
        <v>3</v>
      </c>
      <c r="K26" s="20" t="s">
        <v>149</v>
      </c>
      <c r="L26" s="25">
        <v>47.56</v>
      </c>
      <c r="M26" s="44">
        <f t="shared" si="1"/>
        <v>32483.630289600005</v>
      </c>
    </row>
    <row r="27" spans="1:13" ht="12.75">
      <c r="A27" t="s">
        <v>109</v>
      </c>
      <c r="B27" s="1"/>
      <c r="C27" s="1"/>
      <c r="D27" s="1"/>
      <c r="E27" s="1"/>
      <c r="F27" s="1"/>
      <c r="J27" s="20">
        <v>4</v>
      </c>
      <c r="K27" s="20" t="s">
        <v>150</v>
      </c>
      <c r="L27" s="25">
        <v>3.12</v>
      </c>
      <c r="M27" s="44">
        <f t="shared" si="1"/>
        <v>2130.9698592000004</v>
      </c>
    </row>
    <row r="28" spans="1:13" ht="12.75">
      <c r="A28" s="48" t="s">
        <v>110</v>
      </c>
      <c r="B28" s="48"/>
      <c r="C28" s="48"/>
      <c r="D28" s="48"/>
      <c r="E28" s="48"/>
      <c r="F28" s="48"/>
      <c r="J28" s="20">
        <v>5</v>
      </c>
      <c r="K28" s="20"/>
      <c r="L28" s="25"/>
      <c r="M28" s="44">
        <f t="shared" si="1"/>
        <v>0</v>
      </c>
    </row>
    <row r="29" spans="10:13" ht="12.75">
      <c r="J29" s="20">
        <v>6</v>
      </c>
      <c r="K29" s="20"/>
      <c r="L29" s="25"/>
      <c r="M29" s="44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44">
        <f t="shared" si="1"/>
        <v>0</v>
      </c>
    </row>
    <row r="31" spans="10:13" ht="12.75">
      <c r="J31" s="20">
        <v>8</v>
      </c>
      <c r="K31" s="20"/>
      <c r="L31" s="25"/>
      <c r="M31" s="44">
        <f t="shared" si="1"/>
        <v>0</v>
      </c>
    </row>
    <row r="32" spans="10:13" ht="12.75">
      <c r="J32" s="20">
        <v>9</v>
      </c>
      <c r="K32" s="20"/>
      <c r="L32" s="25"/>
      <c r="M32" s="44">
        <f t="shared" si="1"/>
        <v>0</v>
      </c>
    </row>
    <row r="33" spans="1:13" ht="12.75">
      <c r="A33" t="s">
        <v>1</v>
      </c>
      <c r="E33">
        <v>1579.8</v>
      </c>
      <c r="F33" t="s">
        <v>65</v>
      </c>
      <c r="J33" s="20">
        <v>10</v>
      </c>
      <c r="K33" s="45"/>
      <c r="L33" s="46"/>
      <c r="M33" s="44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/>
      <c r="K34" s="29"/>
      <c r="L34" s="32">
        <f>SUM(L24:L33)</f>
        <v>60.93</v>
      </c>
      <c r="M34" s="32">
        <f>SUM(M24:M33)</f>
        <v>41615.382538800004</v>
      </c>
    </row>
    <row r="35" spans="1:11" ht="12.75">
      <c r="A35" t="s">
        <v>3</v>
      </c>
      <c r="K35" s="1" t="s">
        <v>61</v>
      </c>
    </row>
    <row r="36" spans="1:13" ht="12.75">
      <c r="A36" t="s">
        <v>4</v>
      </c>
      <c r="E36">
        <v>190</v>
      </c>
      <c r="F36" t="s">
        <v>65</v>
      </c>
      <c r="J36" s="22" t="s">
        <v>35</v>
      </c>
      <c r="K36" s="22"/>
      <c r="L36" s="22" t="s">
        <v>62</v>
      </c>
      <c r="M36" s="22" t="s">
        <v>41</v>
      </c>
    </row>
    <row r="37" spans="2:13" ht="12.75">
      <c r="B37" s="1" t="s">
        <v>5</v>
      </c>
      <c r="C37" s="1"/>
      <c r="J37" s="23" t="s">
        <v>36</v>
      </c>
      <c r="K37" s="23" t="s">
        <v>37</v>
      </c>
      <c r="L37" s="23"/>
      <c r="M37" s="23" t="s">
        <v>63</v>
      </c>
    </row>
    <row r="38" spans="10:13" ht="12.75">
      <c r="J38" s="20">
        <v>1</v>
      </c>
      <c r="K38" s="20" t="s">
        <v>138</v>
      </c>
      <c r="L38" s="25" t="s">
        <v>139</v>
      </c>
      <c r="M38" s="25">
        <f>25*5.48</f>
        <v>137</v>
      </c>
    </row>
    <row r="39" spans="10:13" ht="12.75">
      <c r="J39" s="20">
        <v>2</v>
      </c>
      <c r="K39" s="20" t="s">
        <v>140</v>
      </c>
      <c r="L39" s="25" t="s">
        <v>139</v>
      </c>
      <c r="M39" s="25">
        <f>25*9.28</f>
        <v>231.99999999999997</v>
      </c>
    </row>
    <row r="40" spans="1:13" ht="12.75">
      <c r="A40" s="2" t="s">
        <v>6</v>
      </c>
      <c r="F40" s="11">
        <v>47868.1</v>
      </c>
      <c r="J40" s="20">
        <v>3</v>
      </c>
      <c r="K40" s="20" t="s">
        <v>141</v>
      </c>
      <c r="L40" s="25" t="s">
        <v>142</v>
      </c>
      <c r="M40" s="44">
        <v>80</v>
      </c>
    </row>
    <row r="41" spans="1:13" ht="12.75">
      <c r="A41" t="s">
        <v>7</v>
      </c>
      <c r="B41" t="s">
        <v>8</v>
      </c>
      <c r="F41" s="5">
        <v>43367.04</v>
      </c>
      <c r="J41" s="20">
        <v>4</v>
      </c>
      <c r="K41" s="20" t="s">
        <v>143</v>
      </c>
      <c r="L41" s="25" t="s">
        <v>142</v>
      </c>
      <c r="M41" s="25">
        <v>80</v>
      </c>
    </row>
    <row r="42" spans="6:13" ht="12.75">
      <c r="F42" s="9">
        <f>F41/F40</f>
        <v>0.9059695287675926</v>
      </c>
      <c r="J42" s="20">
        <v>5</v>
      </c>
      <c r="K42" s="20" t="s">
        <v>144</v>
      </c>
      <c r="L42" s="25" t="s">
        <v>142</v>
      </c>
      <c r="M42" s="25">
        <v>2.3</v>
      </c>
    </row>
    <row r="43" spans="1:13" ht="12.75">
      <c r="A43" t="s">
        <v>127</v>
      </c>
      <c r="B43" s="3"/>
      <c r="C43" s="3"/>
      <c r="D43" s="3"/>
      <c r="F43" s="5">
        <f>400+250</f>
        <v>650</v>
      </c>
      <c r="J43" s="20">
        <v>6</v>
      </c>
      <c r="K43" s="20" t="s">
        <v>145</v>
      </c>
      <c r="L43" s="25" t="s">
        <v>146</v>
      </c>
      <c r="M43" s="25">
        <v>72.09</v>
      </c>
    </row>
    <row r="44" spans="1:13" ht="12.75">
      <c r="A44" s="3" t="s">
        <v>9</v>
      </c>
      <c r="E44" s="1"/>
      <c r="F44" s="8">
        <f>F41+F43</f>
        <v>44017.04</v>
      </c>
      <c r="J44" s="20">
        <v>7</v>
      </c>
      <c r="K44" s="20" t="s">
        <v>148</v>
      </c>
      <c r="L44" s="25"/>
      <c r="M44" s="25">
        <v>432</v>
      </c>
    </row>
    <row r="45" spans="2:13" ht="12.75">
      <c r="B45" s="1" t="s">
        <v>10</v>
      </c>
      <c r="C45" s="1"/>
      <c r="J45" s="20">
        <v>8</v>
      </c>
      <c r="K45" s="20"/>
      <c r="L45" s="25"/>
      <c r="M45" s="25"/>
    </row>
    <row r="46" spans="10:13" ht="12.75">
      <c r="J46" s="20">
        <v>9</v>
      </c>
      <c r="K46" s="20"/>
      <c r="L46" s="25"/>
      <c r="M46" s="25"/>
    </row>
    <row r="47" spans="2:13" ht="12.75">
      <c r="B47" s="4"/>
      <c r="C47" s="4"/>
      <c r="D47" s="4"/>
      <c r="J47" s="20">
        <v>10</v>
      </c>
      <c r="K47" s="20"/>
      <c r="L47" s="25"/>
      <c r="M47" s="25"/>
    </row>
    <row r="48" spans="1:13" ht="12.75">
      <c r="A48" s="4" t="s">
        <v>11</v>
      </c>
      <c r="E48" s="4"/>
      <c r="F48" s="4"/>
      <c r="J48" s="20">
        <v>11</v>
      </c>
      <c r="K48" s="20"/>
      <c r="L48" s="25"/>
      <c r="M48" s="25"/>
    </row>
    <row r="49" spans="1:13" ht="12.75">
      <c r="A49" t="s">
        <v>12</v>
      </c>
      <c r="F49" s="11">
        <f>(5400+6400)*1.302</f>
        <v>15363.6</v>
      </c>
      <c r="J49" s="20">
        <v>12</v>
      </c>
      <c r="K49" s="20"/>
      <c r="L49" s="25"/>
      <c r="M49" s="25"/>
    </row>
    <row r="50" spans="1:13" ht="12.75">
      <c r="A50" s="6" t="s">
        <v>15</v>
      </c>
      <c r="F50" s="5">
        <f>(1700+1700)*1.302</f>
        <v>4426.8</v>
      </c>
      <c r="J50" s="20">
        <v>13</v>
      </c>
      <c r="K50" s="20"/>
      <c r="L50" s="25"/>
      <c r="M50" s="25"/>
    </row>
    <row r="51" spans="1:13" ht="12.75">
      <c r="A51" s="60" t="s">
        <v>83</v>
      </c>
      <c r="B51" s="58"/>
      <c r="C51" s="58"/>
      <c r="D51" s="58"/>
      <c r="E51" s="61">
        <v>0</v>
      </c>
      <c r="F51" s="59">
        <f>E51*E33</f>
        <v>0</v>
      </c>
      <c r="J51" s="20">
        <v>14</v>
      </c>
      <c r="K51" s="20"/>
      <c r="L51" s="25"/>
      <c r="M51" s="25"/>
    </row>
    <row r="52" spans="1:13" ht="12.75">
      <c r="A52" s="4" t="s">
        <v>33</v>
      </c>
      <c r="F52" s="31">
        <f>F49+F50+F51</f>
        <v>19790.4</v>
      </c>
      <c r="J52" s="20">
        <v>15</v>
      </c>
      <c r="K52" s="20"/>
      <c r="L52" s="25"/>
      <c r="M52" s="25"/>
    </row>
    <row r="53" spans="1:13" ht="12.75">
      <c r="A53" s="4" t="s">
        <v>16</v>
      </c>
      <c r="C53" s="13"/>
      <c r="F53" s="31"/>
      <c r="J53" s="20">
        <v>16</v>
      </c>
      <c r="K53" s="20"/>
      <c r="L53" s="25"/>
      <c r="M53" s="25"/>
    </row>
    <row r="54" spans="1:13" ht="12.75">
      <c r="A54" t="s">
        <v>74</v>
      </c>
      <c r="C54" s="13"/>
      <c r="D54" s="43">
        <v>0</v>
      </c>
      <c r="E54" s="13" t="s">
        <v>14</v>
      </c>
      <c r="F54" s="11">
        <f>E33*D54</f>
        <v>0</v>
      </c>
      <c r="J54" s="20">
        <v>17</v>
      </c>
      <c r="K54" s="20"/>
      <c r="L54" s="25"/>
      <c r="M54" s="25"/>
    </row>
    <row r="55" spans="1:13" ht="12.75">
      <c r="A55" t="s">
        <v>78</v>
      </c>
      <c r="B55">
        <v>0</v>
      </c>
      <c r="C55" t="s">
        <v>13</v>
      </c>
      <c r="D55" s="5">
        <v>0.6</v>
      </c>
      <c r="E55" t="s">
        <v>14</v>
      </c>
      <c r="F55" s="5">
        <f>B55*D55</f>
        <v>0</v>
      </c>
      <c r="J55" s="20"/>
      <c r="K55" s="20"/>
      <c r="L55" s="30" t="s">
        <v>64</v>
      </c>
      <c r="M55" s="32">
        <f>SUM(M38:M54)</f>
        <v>1035.3899999999999</v>
      </c>
    </row>
    <row r="56" spans="1:6" ht="12.75">
      <c r="A56" s="4" t="s">
        <v>17</v>
      </c>
      <c r="B56" s="10"/>
      <c r="C56" s="10"/>
      <c r="F56" s="31">
        <f>SUM(F54:F55)</f>
        <v>0</v>
      </c>
    </row>
    <row r="57" spans="1:6" ht="12.75">
      <c r="A57" s="4" t="s">
        <v>18</v>
      </c>
      <c r="B57" s="4"/>
      <c r="F57" s="31"/>
    </row>
    <row r="58" spans="1:6" ht="12.75">
      <c r="A58" t="s">
        <v>19</v>
      </c>
      <c r="C58" s="47">
        <v>1958853</v>
      </c>
      <c r="D58">
        <v>222433.7</v>
      </c>
      <c r="E58">
        <v>1579.8</v>
      </c>
      <c r="F58" s="33">
        <f>C58/D58*E58</f>
        <v>13912.442086788107</v>
      </c>
    </row>
    <row r="59" spans="1:6" ht="12.75">
      <c r="A59" t="s">
        <v>20</v>
      </c>
      <c r="F59" s="33">
        <f>M20</f>
        <v>3128.1544728000003</v>
      </c>
    </row>
    <row r="60" spans="1:6" ht="12.75">
      <c r="A60" t="s">
        <v>21</v>
      </c>
      <c r="F60" s="11">
        <f>M34</f>
        <v>41615.382538800004</v>
      </c>
    </row>
    <row r="61" spans="1:6" ht="12.75">
      <c r="A61" t="s">
        <v>71</v>
      </c>
      <c r="F61" s="5">
        <f>0*600*1.302</f>
        <v>0</v>
      </c>
    </row>
    <row r="62" spans="1:6" ht="12.75">
      <c r="A62" t="s">
        <v>22</v>
      </c>
      <c r="F62" s="11">
        <f>M55</f>
        <v>1035.3899999999999</v>
      </c>
    </row>
    <row r="63" spans="1:6" ht="12.75">
      <c r="A63" t="s">
        <v>23</v>
      </c>
      <c r="F63" s="5"/>
    </row>
    <row r="64" spans="1:6" ht="12.75">
      <c r="A64" t="s">
        <v>24</v>
      </c>
      <c r="C64" t="s">
        <v>13</v>
      </c>
      <c r="D64" s="11"/>
      <c r="E64" t="s">
        <v>14</v>
      </c>
      <c r="F64" s="11">
        <f>B65*D64</f>
        <v>0</v>
      </c>
    </row>
    <row r="65" spans="1:6" ht="12.75">
      <c r="A65" s="65"/>
      <c r="B65" s="65">
        <v>1579.8</v>
      </c>
      <c r="C65" s="65"/>
      <c r="D65" s="66">
        <v>0.78</v>
      </c>
      <c r="E65" s="65"/>
      <c r="F65" s="66">
        <v>0</v>
      </c>
    </row>
    <row r="66" spans="1:6" ht="12.75">
      <c r="A66" s="65" t="s">
        <v>82</v>
      </c>
      <c r="B66" s="65"/>
      <c r="C66" s="65"/>
      <c r="D66" s="66"/>
      <c r="E66" s="65"/>
      <c r="F66" s="66">
        <v>0</v>
      </c>
    </row>
    <row r="67" spans="1:6" ht="12.75">
      <c r="A67" s="58" t="s">
        <v>84</v>
      </c>
      <c r="B67" s="58"/>
      <c r="C67" s="62"/>
      <c r="D67" s="59">
        <v>0</v>
      </c>
      <c r="E67" s="58"/>
      <c r="F67" s="59">
        <f>D67*E33</f>
        <v>0</v>
      </c>
    </row>
    <row r="68" spans="1:6" ht="12.75">
      <c r="A68" s="4" t="s">
        <v>25</v>
      </c>
      <c r="B68" s="10"/>
      <c r="F68" s="31">
        <f>SUM(F58:F67)</f>
        <v>59691.36909838811</v>
      </c>
    </row>
    <row r="69" spans="1:6" ht="12.75">
      <c r="A69" s="4" t="s">
        <v>26</v>
      </c>
      <c r="F69" s="5"/>
    </row>
    <row r="70" spans="1:6" ht="12.75">
      <c r="A70" t="s">
        <v>27</v>
      </c>
      <c r="B70">
        <v>1579.8</v>
      </c>
      <c r="C70" t="s">
        <v>65</v>
      </c>
      <c r="D70" s="5">
        <v>0.49</v>
      </c>
      <c r="E70" t="s">
        <v>14</v>
      </c>
      <c r="F70" s="11">
        <f>B70*D70</f>
        <v>774.102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1579.8</v>
      </c>
      <c r="C73" t="s">
        <v>13</v>
      </c>
      <c r="D73" s="11">
        <v>3.21</v>
      </c>
      <c r="E73" t="s">
        <v>14</v>
      </c>
      <c r="F73" s="11">
        <f>B73*D73</f>
        <v>5071.157999999999</v>
      </c>
    </row>
    <row r="74" spans="1:6" ht="12.75">
      <c r="A74" s="4" t="s">
        <v>29</v>
      </c>
      <c r="F74" s="31">
        <f>F70+F73</f>
        <v>5845.259999999999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1579.8</v>
      </c>
      <c r="C77" t="s">
        <v>13</v>
      </c>
      <c r="D77" s="11">
        <v>6.08</v>
      </c>
      <c r="E77" t="s">
        <v>14</v>
      </c>
      <c r="F77" s="11">
        <f>B77*D77</f>
        <v>9605.184</v>
      </c>
    </row>
    <row r="78" spans="1:6" ht="12.75">
      <c r="A78" s="4" t="s">
        <v>31</v>
      </c>
      <c r="F78" s="31">
        <f>SUM(F77)</f>
        <v>9605.184</v>
      </c>
    </row>
    <row r="79" spans="1:6" ht="12.75">
      <c r="A79" s="63" t="s">
        <v>77</v>
      </c>
      <c r="B79" s="58"/>
      <c r="C79" s="58"/>
      <c r="D79" s="61">
        <v>0</v>
      </c>
      <c r="E79" s="58"/>
      <c r="F79" s="64">
        <f>D79*E33</f>
        <v>0</v>
      </c>
    </row>
    <row r="80" spans="1:6" ht="12.75">
      <c r="A80" s="1" t="s">
        <v>32</v>
      </c>
      <c r="B80" s="1"/>
      <c r="F80" s="31">
        <f>F52+F56+F68+F74+F78+F79</f>
        <v>94932.2130983881</v>
      </c>
    </row>
    <row r="81" spans="1:9" ht="12.75">
      <c r="A81" s="1" t="s">
        <v>75</v>
      </c>
      <c r="B81" s="34"/>
      <c r="C81" s="34">
        <v>0.058</v>
      </c>
      <c r="D81" s="1"/>
      <c r="E81" s="1"/>
      <c r="F81" s="31">
        <f>F80*5.8%</f>
        <v>5506.06835970651</v>
      </c>
      <c r="I81" s="7"/>
    </row>
    <row r="82" spans="1:9" ht="12.75">
      <c r="A82" s="1"/>
      <c r="B82" s="34" t="s">
        <v>129</v>
      </c>
      <c r="C82" s="34"/>
      <c r="D82" s="1"/>
      <c r="E82" s="56"/>
      <c r="F82" s="57">
        <v>0</v>
      </c>
      <c r="I82" s="7"/>
    </row>
    <row r="83" spans="1:9" ht="12.75">
      <c r="A83" s="1"/>
      <c r="B83" s="34" t="s">
        <v>130</v>
      </c>
      <c r="C83" s="34"/>
      <c r="D83" s="1"/>
      <c r="E83" s="56"/>
      <c r="F83" s="57">
        <v>0</v>
      </c>
      <c r="I83" s="7"/>
    </row>
    <row r="84" spans="1:9" ht="12.75">
      <c r="A84" s="1"/>
      <c r="B84" s="34" t="s">
        <v>131</v>
      </c>
      <c r="C84" s="34"/>
      <c r="D84" s="1"/>
      <c r="E84" s="56"/>
      <c r="F84" s="57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0">
        <f>F80+F81+F82+F83+F84</f>
        <v>100438.28145809461</v>
      </c>
    </row>
    <row r="86" spans="2:6" ht="12.75">
      <c r="B86" s="35" t="s">
        <v>67</v>
      </c>
      <c r="C86" s="36" t="s">
        <v>68</v>
      </c>
      <c r="D86" s="22" t="s">
        <v>69</v>
      </c>
      <c r="E86" s="22" t="s">
        <v>70</v>
      </c>
      <c r="F86" s="39" t="s">
        <v>136</v>
      </c>
    </row>
    <row r="87" spans="1:6" ht="12.75">
      <c r="A87" s="13"/>
      <c r="B87" s="37">
        <v>45047</v>
      </c>
      <c r="C87" s="38">
        <v>-285669</v>
      </c>
      <c r="D87" s="41">
        <f>F44</f>
        <v>44017.04</v>
      </c>
      <c r="E87" s="41">
        <f>F85</f>
        <v>100438.28145809461</v>
      </c>
      <c r="F87" s="42">
        <f>C87+D87-E87</f>
        <v>-342090.2414580946</v>
      </c>
    </row>
    <row r="88" spans="1:6" ht="12.75">
      <c r="A88" s="13"/>
      <c r="B88" s="51"/>
      <c r="C88" s="52"/>
      <c r="D88" s="53"/>
      <c r="E88" s="53"/>
      <c r="F88" s="54"/>
    </row>
    <row r="89" spans="1:6" ht="13.5" thickBot="1">
      <c r="A89" t="s">
        <v>112</v>
      </c>
      <c r="C89" s="49" t="s">
        <v>135</v>
      </c>
      <c r="D89" s="8" t="s">
        <v>113</v>
      </c>
      <c r="E89" s="49">
        <v>45107</v>
      </c>
      <c r="F89" t="s">
        <v>114</v>
      </c>
    </row>
    <row r="90" spans="1:7" ht="13.5" thickBot="1">
      <c r="A90" t="s">
        <v>115</v>
      </c>
      <c r="C90" s="49"/>
      <c r="D90" s="8"/>
      <c r="E90" s="49"/>
      <c r="F90" s="50">
        <v>18067</v>
      </c>
      <c r="G90" t="s">
        <v>14</v>
      </c>
    </row>
    <row r="91" spans="1:6" ht="13.5" thickBot="1">
      <c r="A91" t="s">
        <v>116</v>
      </c>
      <c r="F91" s="50"/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100" ht="12.75">
      <c r="B100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2023-01-12T17:04:29Z</cp:lastPrinted>
  <dcterms:created xsi:type="dcterms:W3CDTF">2008-08-18T07:30:19Z</dcterms:created>
  <dcterms:modified xsi:type="dcterms:W3CDTF">2023-07-24T11:53:51Z</dcterms:modified>
  <cp:category/>
  <cp:version/>
  <cp:contentType/>
  <cp:contentStatus/>
</cp:coreProperties>
</file>