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май-июнь</t>
        </r>
      </text>
    </comment>
  </commentList>
</comments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<sst xmlns="http://schemas.openxmlformats.org/spreadsheetml/2006/main" count="162" uniqueCount="139">
  <si>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</si>
  <si>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</si>
  <si>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</si>
  <si>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</si>
  <si>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</si>
  <si>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</si>
  <si>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</si>
  <si>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</si>
  <si>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</si>
  <si>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</si>
  <si>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</si>
  <si>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</si>
  <si>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</si>
  <si>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</si>
  <si>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</si>
  <si>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</si>
  <si>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</si>
  <si>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</si>
  <si>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</si>
  <si>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</si>
  <si>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</si>
  <si>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</si>
  <si>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</si>
  <si>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</si>
  <si>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</si>
  <si>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</si>
  <si>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</si>
  <si>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</si>
  <si>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</si>
  <si>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</si>
  <si>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</si>
  <si>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</si>
  <si>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</si>
  <si>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</si>
  <si>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</si>
  <si>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</si>
  <si>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</si>
  <si>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</si>
  <si>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</si>
  <si>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</si>
  <si>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</si>
  <si>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</si>
  <si>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</si>
  <si>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</si>
  <si>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</si>
  <si>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</si>
  <si>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</si>
  <si>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</si>
  <si>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</si>
  <si>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</si>
  <si>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</si>
  <si>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</si>
  <si>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</si>
  <si>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</si>
  <si>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</si>
  <si>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</si>
  <si>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</si>
  <si>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</si>
  <si>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</si>
  <si>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</si>
  <si>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</si>
  <si>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</si>
  <si>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</si>
  <si>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</si>
  <si>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</si>
  <si>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</si>
  <si>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</si>
  <si>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</si>
  <si>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</si>
  <si>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</si>
  <si>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</si>
  <si>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</si>
  <si>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</si>
  <si>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</si>
  <si>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</si>
  <si>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</si>
  <si>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</si>
  <si>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</si>
  <si>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</si>
  <si>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</si>
  <si>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</si>
  <si>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</si>
  <si>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</si>
  <si>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</si>
  <si>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</si>
  <si>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</si>
  <si>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</si>
  <si>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</si>
  <si>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</si>
  <si>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</si>
  <si>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</si>
  <si>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</si>
  <si>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</si>
  <si>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</si>
  <si>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</si>
  <si>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</si>
  <si>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</si>
  <si>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</si>
  <si>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</si>
  <si>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</si>
  <si>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</si>
  <si>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</si>
  <si>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</si>
  <si>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</si>
  <si>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</si>
  <si>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</si>
  <si>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</si>
  <si>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</si>
  <si>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</si>
  <si>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</si>
  <si>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</si>
  <si>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</si>
  <si>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</si>
  <si>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</si>
  <si>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</si>
  <si>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</si>
  <si>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</si>
  <si>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</si>
  <si>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</si>
  <si>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</si>
  <si>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</si>
  <si>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</si>
  <si>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</si>
  <si>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</si>
  <si>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</si>
  <si>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</si>
  <si>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</si>
  <si>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</si>
  <si>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</si>
  <si>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</si>
  <si>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</si>
  <si>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t>1.2 Аренда (Ростелеком, МТС, ТТК)</t>
  </si>
  <si>
    <t>октября</t>
  </si>
  <si>
    <t>за   сентябрь-октябрь  2023 г.</t>
  </si>
  <si>
    <t>01.09.2023г.</t>
  </si>
  <si>
    <t>ост.на 01.11</t>
  </si>
  <si>
    <t>смена ламп (5шт) п-д2,5</t>
  </si>
  <si>
    <t>лампа</t>
  </si>
  <si>
    <t>5шт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</si>
</sst>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6">
      <selection activeCell="K41" sqref="K41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9</v>
      </c>
      <c r="E2" s="63">
        <v>10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2.63</v>
      </c>
      <c r="M6" s="44">
        <f>L6*524.58*1.302</f>
        <v>1796.2983108000003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2376.8509968000003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1.74</v>
      </c>
      <c r="M16" s="44">
        <f t="shared" si="0"/>
        <v>1188.4254984000002</v>
      </c>
    </row>
    <row r="17" spans="5:13" ht="12.75">
      <c r="E17" t="s">
        <v>98</v>
      </c>
      <c r="J17" s="15" t="s">
        <v>54</v>
      </c>
      <c r="K17" s="26" t="s">
        <v>80</v>
      </c>
      <c r="L17" s="21">
        <v>12.5</v>
      </c>
      <c r="M17" s="44">
        <f t="shared" si="0"/>
        <v>8537.5395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23.1</v>
      </c>
      <c r="M20" s="33">
        <f>SUM(M6:M19)</f>
        <v>15777.372996000002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1" t="s">
        <v>136</v>
      </c>
      <c r="L24" s="54">
        <v>0.35</v>
      </c>
      <c r="M24" s="44">
        <f aca="true" t="shared" si="1" ref="M24:M35">L24*524.58*1.302</f>
        <v>239.05110600000003</v>
      </c>
    </row>
    <row r="25" spans="1:13" ht="12.75">
      <c r="A25" t="s">
        <v>105</v>
      </c>
      <c r="J25" s="20">
        <v>2</v>
      </c>
      <c r="K25" s="51"/>
      <c r="L25" s="44"/>
      <c r="M25" s="44">
        <f t="shared" si="1"/>
        <v>0</v>
      </c>
    </row>
    <row r="26" spans="1:13" ht="12.75">
      <c r="A26" t="s">
        <v>106</v>
      </c>
      <c r="J26" s="20">
        <v>3</v>
      </c>
      <c r="K26" s="51"/>
      <c r="L26" s="44"/>
      <c r="M26" s="44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1"/>
      <c r="L27" s="49"/>
      <c r="M27" s="44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51"/>
      <c r="L28" s="25"/>
      <c r="M28" s="44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51"/>
      <c r="L29" s="25"/>
      <c r="M29" s="44">
        <f t="shared" si="1"/>
        <v>0</v>
      </c>
    </row>
    <row r="30" spans="10:13" ht="12.75">
      <c r="J30" s="20">
        <v>7</v>
      </c>
      <c r="K30" s="20"/>
      <c r="L30" s="44"/>
      <c r="M30" s="4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51"/>
      <c r="L32" s="25"/>
      <c r="M32" s="44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0.35</v>
      </c>
      <c r="M36" s="33">
        <f>SUM(M24:M35)</f>
        <v>239.05110600000003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104748.8</v>
      </c>
      <c r="J40" s="20">
        <v>1</v>
      </c>
      <c r="K40" s="51" t="s">
        <v>137</v>
      </c>
      <c r="L40" s="44" t="s">
        <v>138</v>
      </c>
      <c r="M40" s="50">
        <f>5*20</f>
        <v>100</v>
      </c>
    </row>
    <row r="41" spans="1:13" ht="12.75">
      <c r="A41" t="s">
        <v>7</v>
      </c>
      <c r="F41" s="5">
        <v>101378.32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0.9678232113398912</v>
      </c>
      <c r="J42" s="20">
        <v>3</v>
      </c>
      <c r="K42" s="20"/>
      <c r="L42" s="25"/>
      <c r="M42" s="44"/>
    </row>
    <row r="43" spans="1:13" ht="12.75">
      <c r="A43" t="s">
        <v>131</v>
      </c>
      <c r="F43" s="5">
        <f>400+300+400</f>
        <v>1100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102478.32</v>
      </c>
      <c r="J44" s="20">
        <v>5</v>
      </c>
      <c r="K44" s="20"/>
      <c r="L44" s="25"/>
      <c r="M44" s="44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(8085+9384)*1.302</f>
        <v>22744.638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(1950+1950)*1.302</f>
        <v>5077.8</v>
      </c>
      <c r="J50" s="20">
        <v>11</v>
      </c>
      <c r="K50" s="20"/>
      <c r="L50" s="25"/>
      <c r="M50" s="25"/>
    </row>
    <row r="51" spans="1:13" ht="12.75">
      <c r="A51" s="59" t="s">
        <v>82</v>
      </c>
      <c r="B51" s="55"/>
      <c r="C51" s="55"/>
      <c r="D51" s="55"/>
      <c r="E51" s="60">
        <v>0</v>
      </c>
      <c r="F51" s="56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27822.438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0.6</v>
      </c>
      <c r="E55" t="s">
        <v>14</v>
      </c>
      <c r="F55" s="11">
        <f>B55*D55</f>
        <v>521.6999999999999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521.6999999999999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5">
        <v>1958853</v>
      </c>
      <c r="D58">
        <v>222433.7</v>
      </c>
      <c r="E58">
        <v>3122.1</v>
      </c>
      <c r="F58" s="34">
        <f>C58/D58*E58</f>
        <v>27494.642004786147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15777.372996000002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239.05110600000003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5*600*1.302</f>
        <v>3906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M66</f>
        <v>100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1:13" ht="12.75">
      <c r="A65" s="55"/>
      <c r="B65" s="55">
        <v>3122.1</v>
      </c>
      <c r="C65" s="55" t="s">
        <v>13</v>
      </c>
      <c r="D65" s="56">
        <v>0.81</v>
      </c>
      <c r="E65" s="55" t="s">
        <v>14</v>
      </c>
      <c r="F65" s="56">
        <f>B65*D65</f>
        <v>2528.9010000000003</v>
      </c>
      <c r="J65" s="20">
        <v>26</v>
      </c>
      <c r="K65" s="20"/>
      <c r="L65" s="25"/>
      <c r="M65" s="25"/>
    </row>
    <row r="66" spans="1:14" s="45" customFormat="1" ht="12.75">
      <c r="A66" s="64" t="s">
        <v>129</v>
      </c>
      <c r="B66" s="65"/>
      <c r="C66" s="65"/>
      <c r="D66" s="66"/>
      <c r="E66" s="65"/>
      <c r="F66" s="66">
        <v>9369.3</v>
      </c>
      <c r="J66" s="20"/>
      <c r="K66" s="20"/>
      <c r="L66" s="31" t="s">
        <v>65</v>
      </c>
      <c r="M66" s="28">
        <f>SUM(M40:M65)</f>
        <v>100</v>
      </c>
      <c r="N66"/>
    </row>
    <row r="67" spans="1:6" ht="12.75">
      <c r="A67" s="57" t="s">
        <v>83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59415.26710678615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0.49</v>
      </c>
      <c r="E70" t="s">
        <v>14</v>
      </c>
      <c r="F70" s="11">
        <f>B70*D70</f>
        <v>1529.829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2.86</v>
      </c>
      <c r="E73" t="s">
        <v>14</v>
      </c>
      <c r="F73" s="11">
        <f>B73*D73</f>
        <v>8929.206</v>
      </c>
    </row>
    <row r="74" spans="1:6" ht="12.75">
      <c r="A74" s="4" t="s">
        <v>29</v>
      </c>
      <c r="F74" s="32">
        <f>F70+F73</f>
        <v>10459.035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5.44</v>
      </c>
      <c r="E77" t="s">
        <v>14</v>
      </c>
      <c r="F77" s="11">
        <f>B77*D77</f>
        <v>16984.224000000002</v>
      </c>
    </row>
    <row r="78" spans="1:6" ht="12.75">
      <c r="A78" s="4" t="s">
        <v>32</v>
      </c>
      <c r="F78" s="32">
        <f>SUM(F77)</f>
        <v>16984.224000000002</v>
      </c>
    </row>
    <row r="79" spans="1:6" ht="12.75">
      <c r="A79" s="61" t="s">
        <v>76</v>
      </c>
      <c r="B79" s="55"/>
      <c r="C79" s="55"/>
      <c r="D79" s="60">
        <v>0</v>
      </c>
      <c r="E79" s="55"/>
      <c r="F79" s="62">
        <f>D79*E33</f>
        <v>0</v>
      </c>
    </row>
    <row r="80" spans="1:6" ht="12.75">
      <c r="A80" s="1" t="s">
        <v>33</v>
      </c>
      <c r="B80" s="1"/>
      <c r="F80" s="32">
        <f>F52+F56+F68+F74+F78+F79</f>
        <v>115202.66410678615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6681.754518193597</v>
      </c>
      <c r="I81" s="7"/>
    </row>
    <row r="82" spans="1:9" ht="12.75">
      <c r="A82" s="1"/>
      <c r="B82" s="35" t="s">
        <v>126</v>
      </c>
      <c r="C82" s="35"/>
      <c r="D82" s="1"/>
      <c r="E82" s="52"/>
      <c r="F82" s="53">
        <f>6978.18+2226</f>
        <v>9204.18</v>
      </c>
      <c r="I82" s="7"/>
    </row>
    <row r="83" spans="1:9" ht="12.75">
      <c r="A83" s="1"/>
      <c r="B83" s="35" t="s">
        <v>127</v>
      </c>
      <c r="C83" s="35"/>
      <c r="D83" s="1"/>
      <c r="E83" s="52"/>
      <c r="F83" s="53">
        <f>286.63+286.63</f>
        <v>573.26</v>
      </c>
      <c r="I83" s="7"/>
    </row>
    <row r="84" spans="1:9" ht="12.75">
      <c r="A84" s="1"/>
      <c r="B84" s="35" t="s">
        <v>128</v>
      </c>
      <c r="C84" s="35"/>
      <c r="D84" s="1"/>
      <c r="E84" s="52"/>
      <c r="F84" s="53">
        <f>1690.96+1690.96</f>
        <v>3381.92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135043.77862497978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45536</v>
      </c>
      <c r="C87" s="39">
        <v>-244047</v>
      </c>
      <c r="D87" s="42">
        <f>F44</f>
        <v>102478.32</v>
      </c>
      <c r="E87" s="42">
        <f>F85</f>
        <v>135043.77862497978</v>
      </c>
      <c r="F87" s="43">
        <f>C87+D87-E87</f>
        <v>-276612.4586249798</v>
      </c>
    </row>
    <row r="89" spans="1:6" ht="12.75">
      <c r="A89" t="s">
        <v>110</v>
      </c>
      <c r="C89" s="47" t="s">
        <v>134</v>
      </c>
      <c r="D89" s="8" t="s">
        <v>111</v>
      </c>
      <c r="E89" s="47">
        <v>45230</v>
      </c>
      <c r="F89" t="s">
        <v>112</v>
      </c>
    </row>
    <row r="90" spans="1:7" ht="12.75">
      <c r="A90" t="s">
        <v>113</v>
      </c>
      <c r="F90" s="48">
        <f>E87</f>
        <v>135043.77862497978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2023-01-12T16:40:55Z</cp:lastPrinted>
  <dcterms:created xsi:type="dcterms:W3CDTF">2008-08-18T07:30:19Z</dcterms:created>
  <dcterms:modified xsi:type="dcterms:W3CDTF">2024-01-19T10:22:14Z</dcterms:modified>
  <cp:category/>
  <cp:version/>
  <cp:contentType/>
  <cp:contentStatus/>
</cp:coreProperties>
</file>