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<sst xmlns="http://schemas.openxmlformats.org/spreadsheetml/2006/main" count="165" uniqueCount="142">
  <si>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</si>
  <si>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</si>
  <si>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</si>
  <si>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</si>
  <si>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</si>
  <si>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</si>
  <si>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</si>
  <si>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</si>
  <si>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</si>
  <si>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</si>
  <si>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</si>
  <si>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</si>
  <si>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</si>
  <si>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</si>
  <si>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</si>
  <si>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</si>
  <si>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</si>
  <si>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</si>
  <si>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</si>
  <si>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</si>
  <si>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</si>
  <si>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</si>
  <si>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</si>
  <si>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</si>
  <si>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</si>
  <si>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</si>
  <si>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</si>
  <si>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</si>
  <si>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</si>
  <si>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</si>
  <si>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</si>
  <si>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</si>
  <si>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</si>
  <si>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</si>
  <si>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</si>
  <si>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</si>
  <si>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</si>
  <si>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</si>
  <si>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</si>
  <si>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</si>
  <si>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</si>
  <si>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</si>
  <si>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</si>
  <si>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</si>
  <si>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</si>
  <si>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</si>
  <si>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</si>
  <si>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</si>
  <si>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</si>
  <si>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</si>
  <si>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</si>
  <si>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</si>
  <si>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</si>
  <si>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</si>
  <si>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</si>
  <si>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</si>
  <si>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</si>
  <si>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</si>
  <si>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</si>
  <si>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</si>
  <si>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</si>
  <si>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</si>
  <si>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</si>
  <si>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</si>
  <si>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</si>
  <si>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</si>
  <si>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</si>
  <si>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</si>
  <si>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</si>
  <si>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</si>
  <si>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</si>
  <si>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</si>
  <si>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</si>
  <si>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</si>
  <si>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</si>
  <si>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</si>
  <si>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</si>
  <si>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</si>
  <si>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</si>
  <si>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</si>
  <si>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</si>
  <si>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</si>
  <si>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</si>
  <si>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</si>
  <si>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</si>
  <si>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</si>
  <si>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</si>
  <si>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</si>
  <si>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</si>
  <si>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</si>
  <si>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</si>
  <si>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</si>
  <si>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</si>
  <si>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</si>
  <si>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</si>
  <si>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</si>
  <si>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</si>
  <si>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</si>
  <si>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</si>
  <si>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</si>
  <si>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</si>
  <si>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</si>
  <si>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</si>
  <si>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</si>
  <si>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</si>
  <si>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</si>
  <si>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</si>
  <si>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</si>
  <si>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</si>
  <si>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</si>
  <si>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</si>
  <si>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</si>
  <si>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</si>
  <si>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</si>
  <si>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</si>
  <si>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</si>
  <si>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</si>
  <si>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</si>
  <si>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</si>
  <si>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</si>
  <si>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</si>
  <si>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</si>
  <si>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</si>
  <si>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</si>
  <si>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</si>
  <si>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</si>
  <si>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</si>
  <si>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</si>
  <si>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</si>
  <si>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</si>
  <si>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</si>
  <si>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Арендаторы </t>
    </r>
    <r>
      <rPr>
        <sz val="8"/>
        <rFont val="Arial Cyr"/>
        <family val="0"/>
      </rPr>
      <t>(Ростелеком, МТС, ЭР-телеком)</t>
    </r>
  </si>
  <si>
    <t>апреля</t>
  </si>
  <si>
    <t>за   март-апрель  2023 г.</t>
  </si>
  <si>
    <t>01.03.2023г.</t>
  </si>
  <si>
    <t>ост.на 01.05</t>
  </si>
  <si>
    <t>откачка воды из техподполий</t>
  </si>
  <si>
    <t>смена ламп (1шт) п-д1</t>
  </si>
  <si>
    <t>лампа</t>
  </si>
  <si>
    <t>1шт</t>
  </si>
  <si>
    <t>смена розетки (1шт) подвал</t>
  </si>
  <si>
    <t>розетка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</si>
</sst>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5" sqref="M45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E2" s="62">
        <v>4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8">
        <f>L6*524.58*1.302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48">
        <f t="shared" si="0"/>
        <v>3640.4068428000005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48">
        <f t="shared" si="0"/>
        <v>710.3232864000001</v>
      </c>
    </row>
    <row r="14" spans="1:13" ht="12.75">
      <c r="A14" t="s">
        <v>96</v>
      </c>
      <c r="J14" s="20">
        <v>5</v>
      </c>
      <c r="K14" s="19" t="s">
        <v>49</v>
      </c>
      <c r="L14" s="25">
        <v>7.8</v>
      </c>
      <c r="M14" s="48">
        <f t="shared" si="0"/>
        <v>5327.424648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2.67</v>
      </c>
      <c r="M16" s="48">
        <f t="shared" si="0"/>
        <v>1823.6184372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48">
        <f t="shared" si="0"/>
        <v>983.5245504000001</v>
      </c>
    </row>
    <row r="18" spans="5:13" ht="12.75">
      <c r="E18" t="s">
        <v>100</v>
      </c>
      <c r="J18" s="15" t="s">
        <v>55</v>
      </c>
      <c r="K18" s="26" t="s">
        <v>82</v>
      </c>
      <c r="L18" s="21">
        <v>8</v>
      </c>
      <c r="M18" s="48">
        <f t="shared" si="0"/>
        <v>5464.025280000001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8">
        <f t="shared" si="0"/>
        <v>341.50158000000005</v>
      </c>
    </row>
    <row r="20" spans="1:13" ht="12.75">
      <c r="A20" t="s">
        <v>102</v>
      </c>
      <c r="J20" s="20"/>
      <c r="K20" s="27" t="s">
        <v>57</v>
      </c>
      <c r="L20" s="28">
        <f>SUM(L6:L19)</f>
        <v>26.78</v>
      </c>
      <c r="M20" s="34">
        <f>SUM(M6:M19)</f>
        <v>18290.824624800003</v>
      </c>
    </row>
    <row r="21" spans="1:11" ht="12.75">
      <c r="A21" t="s">
        <v>126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8">
        <v>3.5</v>
      </c>
      <c r="M24" s="33">
        <f>L24*524.58*1.302*1.15</f>
        <v>2749.087719</v>
      </c>
    </row>
    <row r="25" spans="1:13" ht="12.75">
      <c r="A25" t="s">
        <v>106</v>
      </c>
      <c r="J25" s="20">
        <v>2</v>
      </c>
      <c r="K25" s="20" t="s">
        <v>137</v>
      </c>
      <c r="L25" s="48">
        <v>0.071</v>
      </c>
      <c r="M25" s="33">
        <f aca="true" t="shared" si="1" ref="M25:M38">L25*524.58*1.302*1.15</f>
        <v>55.767208014</v>
      </c>
    </row>
    <row r="26" spans="1:13" ht="12.75">
      <c r="A26" t="s">
        <v>107</v>
      </c>
      <c r="J26" s="20">
        <v>3</v>
      </c>
      <c r="K26" s="20" t="s">
        <v>140</v>
      </c>
      <c r="L26" s="48">
        <v>0.24</v>
      </c>
      <c r="M26" s="33">
        <f t="shared" si="1"/>
        <v>188.50887216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5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8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3"/>
      <c r="M29" s="33">
        <f t="shared" si="1"/>
        <v>0</v>
      </c>
    </row>
    <row r="30" spans="10:13" ht="12.75">
      <c r="J30" s="20">
        <v>7</v>
      </c>
      <c r="K30" s="20"/>
      <c r="L30" s="53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3"/>
      <c r="M31" s="33">
        <f t="shared" si="1"/>
        <v>0</v>
      </c>
    </row>
    <row r="32" spans="10:13" ht="12.75">
      <c r="J32" s="20">
        <v>9</v>
      </c>
      <c r="K32" s="20"/>
      <c r="L32" s="53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3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3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3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3"/>
      <c r="M36" s="33">
        <f t="shared" si="1"/>
        <v>0</v>
      </c>
    </row>
    <row r="37" spans="10:13" ht="12.75">
      <c r="J37" s="20">
        <v>14</v>
      </c>
      <c r="K37" s="20"/>
      <c r="L37" s="53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3"/>
      <c r="M38" s="33">
        <f t="shared" si="1"/>
        <v>0</v>
      </c>
    </row>
    <row r="39" spans="10:13" ht="12.75">
      <c r="J39" s="20"/>
      <c r="K39" s="30" t="s">
        <v>57</v>
      </c>
      <c r="L39" s="34">
        <f>SUM(L24:L38)</f>
        <v>3.811</v>
      </c>
      <c r="M39" s="34">
        <f>SUM(M24:M38)</f>
        <v>2993.363799174</v>
      </c>
    </row>
    <row r="40" spans="1:11" ht="12.75">
      <c r="A40" s="2" t="s">
        <v>6</v>
      </c>
      <c r="F40" s="11">
        <f>91435.78-41.01</f>
        <v>91394.77</v>
      </c>
      <c r="K40" s="1" t="s">
        <v>61</v>
      </c>
    </row>
    <row r="41" spans="1:13" ht="12.75">
      <c r="A41" t="s">
        <v>7</v>
      </c>
      <c r="F41" s="5">
        <v>91917.05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1.0057145501870621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400+300+400</f>
        <v>1100</v>
      </c>
      <c r="J43" s="20">
        <v>1</v>
      </c>
      <c r="K43" s="20" t="s">
        <v>138</v>
      </c>
      <c r="L43" s="25" t="s">
        <v>139</v>
      </c>
      <c r="M43" s="25">
        <v>18.3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93017.05</v>
      </c>
      <c r="J44" s="20">
        <v>2</v>
      </c>
      <c r="K44" s="20" t="s">
        <v>141</v>
      </c>
      <c r="L44" s="25" t="s">
        <v>139</v>
      </c>
      <c r="M44" s="25">
        <v>94.09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(5400+5800)*1.302</f>
        <v>14582.4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(3050+3050)*1.302</f>
        <v>7942.200000000001</v>
      </c>
      <c r="J50" s="20">
        <v>8</v>
      </c>
      <c r="K50" s="20"/>
      <c r="L50" s="25"/>
      <c r="M50" s="25"/>
    </row>
    <row r="51" spans="1:13" ht="12.75">
      <c r="A51" s="58" t="s">
        <v>83</v>
      </c>
      <c r="B51" s="56"/>
      <c r="C51" s="56"/>
      <c r="D51" s="56"/>
      <c r="E51" s="59">
        <v>0</v>
      </c>
      <c r="F51" s="59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2">
        <f>F49+F50+F51</f>
        <v>22524.6</v>
      </c>
      <c r="J52" s="20">
        <v>10</v>
      </c>
      <c r="K52" s="20"/>
      <c r="L52" s="25"/>
      <c r="M52" s="48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0.6</v>
      </c>
      <c r="E55" t="s">
        <v>14</v>
      </c>
      <c r="F55" s="5">
        <f>B55*D55</f>
        <v>155.4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155.4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9">
        <v>1960902</v>
      </c>
      <c r="D58">
        <v>222433.7</v>
      </c>
      <c r="E58">
        <v>2796.4</v>
      </c>
      <c r="F58" s="35">
        <f>C58/D58*E58</f>
        <v>24652.13838011057</v>
      </c>
      <c r="J58" s="20">
        <v>16</v>
      </c>
      <c r="K58" s="20"/>
      <c r="L58" s="25"/>
      <c r="M58" s="25"/>
    </row>
    <row r="59" spans="1:13" ht="12.75">
      <c r="A59" t="s">
        <v>20</v>
      </c>
      <c r="F59" s="35">
        <f>M20</f>
        <v>18290.824624800003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2993.363799174</v>
      </c>
      <c r="J60" s="20">
        <v>18</v>
      </c>
      <c r="K60" s="20"/>
      <c r="L60" s="25"/>
      <c r="M60" s="25"/>
    </row>
    <row r="61" spans="1:13" ht="12.75">
      <c r="A61" t="s">
        <v>71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22</v>
      </c>
      <c r="F62" s="5">
        <f>M77</f>
        <v>112.39</v>
      </c>
      <c r="J62" s="20">
        <v>20</v>
      </c>
      <c r="K62" s="20"/>
      <c r="L62" s="25"/>
      <c r="M62" s="25"/>
    </row>
    <row r="63" spans="1:13" ht="12.75">
      <c r="A63" t="s">
        <v>23</v>
      </c>
      <c r="F63" s="5"/>
      <c r="J63" s="20">
        <v>21</v>
      </c>
      <c r="K63" s="20"/>
      <c r="L63" s="25"/>
      <c r="M63" s="25"/>
    </row>
    <row r="64" spans="1:13" ht="12.75">
      <c r="A64" t="s">
        <v>24</v>
      </c>
      <c r="F64" s="5"/>
      <c r="J64" s="20">
        <v>22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0.8</v>
      </c>
      <c r="E65" t="s">
        <v>14</v>
      </c>
      <c r="F65" s="11">
        <f>B65*D65</f>
        <v>2237.1200000000003</v>
      </c>
      <c r="J65" s="20">
        <v>23</v>
      </c>
      <c r="K65" s="20"/>
      <c r="L65" s="25"/>
      <c r="M65" s="25"/>
    </row>
    <row r="66" spans="1:13" ht="12.75">
      <c r="A66" s="56" t="s">
        <v>75</v>
      </c>
      <c r="B66" s="56"/>
      <c r="C66" s="56"/>
      <c r="D66" s="57"/>
      <c r="E66" s="56"/>
      <c r="F66" s="57">
        <v>0</v>
      </c>
      <c r="J66" s="20">
        <v>24</v>
      </c>
      <c r="K66" s="20"/>
      <c r="L66" s="25"/>
      <c r="M66" s="25"/>
    </row>
    <row r="67" spans="1:13" ht="12.75">
      <c r="A67" s="56" t="s">
        <v>84</v>
      </c>
      <c r="B67" s="56"/>
      <c r="C67" s="56"/>
      <c r="D67" s="57">
        <v>0</v>
      </c>
      <c r="E67" s="56"/>
      <c r="F67" s="57">
        <f>D67*E33</f>
        <v>0</v>
      </c>
      <c r="J67" s="20">
        <v>25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48285.83680408458</v>
      </c>
      <c r="J68" s="20">
        <v>26</v>
      </c>
      <c r="K68" s="20"/>
      <c r="L68" s="25"/>
      <c r="M68" s="25"/>
    </row>
    <row r="69" spans="1:13" ht="12.75">
      <c r="A69" s="4" t="s">
        <v>26</v>
      </c>
      <c r="J69" s="20">
        <v>27</v>
      </c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0.49</v>
      </c>
      <c r="E70" s="7"/>
      <c r="F70" s="46">
        <f>B70*D70</f>
        <v>1370.236</v>
      </c>
      <c r="J70" s="20">
        <v>28</v>
      </c>
      <c r="K70" s="20"/>
      <c r="L70" s="25"/>
      <c r="M70" s="25"/>
    </row>
    <row r="71" spans="1:13" ht="12.75">
      <c r="A71" t="s">
        <v>28</v>
      </c>
      <c r="F71" s="5"/>
      <c r="J71" s="20">
        <v>29</v>
      </c>
      <c r="K71" s="20"/>
      <c r="L71" s="25"/>
      <c r="M71" s="25"/>
    </row>
    <row r="72" spans="1:13" ht="12.75">
      <c r="A72" s="7" t="s">
        <v>72</v>
      </c>
      <c r="F72" s="5"/>
      <c r="J72" s="20">
        <v>30</v>
      </c>
      <c r="K72" s="20"/>
      <c r="L72" s="25"/>
      <c r="M72" s="25"/>
    </row>
    <row r="73" spans="2:13" ht="12.75">
      <c r="B73">
        <v>2796.4</v>
      </c>
      <c r="C73" t="s">
        <v>13</v>
      </c>
      <c r="D73" s="11">
        <v>2.98</v>
      </c>
      <c r="E73" t="s">
        <v>14</v>
      </c>
      <c r="F73" s="11">
        <f>B73*D73</f>
        <v>8333.272</v>
      </c>
      <c r="J73" s="20">
        <v>31</v>
      </c>
      <c r="K73" s="20"/>
      <c r="L73" s="25"/>
      <c r="M73" s="25"/>
    </row>
    <row r="74" spans="1:13" ht="12.75">
      <c r="A74" s="4" t="s">
        <v>29</v>
      </c>
      <c r="F74" s="32">
        <f>F70+F73</f>
        <v>9703.508000000002</v>
      </c>
      <c r="J74" s="20">
        <v>32</v>
      </c>
      <c r="K74" s="20"/>
      <c r="L74" s="25"/>
      <c r="M74" s="25"/>
    </row>
    <row r="75" spans="1:13" ht="12.75">
      <c r="A75" s="4" t="s">
        <v>30</v>
      </c>
      <c r="J75" s="20">
        <v>33</v>
      </c>
      <c r="K75" s="20"/>
      <c r="L75" s="25"/>
      <c r="M75" s="25"/>
    </row>
    <row r="76" spans="1:13" ht="12.75">
      <c r="A76" s="7" t="s">
        <v>73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2796.4</v>
      </c>
      <c r="C77" t="s">
        <v>13</v>
      </c>
      <c r="D77" s="11">
        <v>5.82</v>
      </c>
      <c r="E77" t="s">
        <v>14</v>
      </c>
      <c r="F77" s="11">
        <f>B77*D77</f>
        <v>16275.048</v>
      </c>
      <c r="J77" s="20"/>
      <c r="K77" s="20"/>
      <c r="L77" s="31" t="s">
        <v>64</v>
      </c>
      <c r="M77" s="34">
        <f>SUM(M43:M76)</f>
        <v>112.39</v>
      </c>
    </row>
    <row r="78" spans="1:6" ht="12.75">
      <c r="A78" s="4" t="s">
        <v>31</v>
      </c>
      <c r="F78" s="32">
        <f>SUM(F77)</f>
        <v>16275.048</v>
      </c>
    </row>
    <row r="79" spans="1:6" ht="12.75">
      <c r="A79" s="60" t="s">
        <v>78</v>
      </c>
      <c r="B79" s="56"/>
      <c r="C79" s="56"/>
      <c r="D79" s="59">
        <v>0</v>
      </c>
      <c r="E79" s="56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96944.39280408458</v>
      </c>
    </row>
    <row r="81" spans="1:9" ht="12.75">
      <c r="A81" s="1" t="s">
        <v>76</v>
      </c>
      <c r="B81" s="36"/>
      <c r="C81" s="47">
        <v>0.058</v>
      </c>
      <c r="D81" s="1"/>
      <c r="E81" s="1"/>
      <c r="F81" s="32">
        <f>F80*5.8%</f>
        <v>5622.774782636905</v>
      </c>
      <c r="I81" s="7"/>
    </row>
    <row r="82" spans="1:9" ht="12.75">
      <c r="A82" s="1"/>
      <c r="B82" s="36" t="s">
        <v>127</v>
      </c>
      <c r="C82" s="47"/>
      <c r="D82" s="1"/>
      <c r="E82" s="54"/>
      <c r="F82" s="55">
        <f>3014.76+3014.76</f>
        <v>6029.52</v>
      </c>
      <c r="I82" s="7"/>
    </row>
    <row r="83" spans="1:9" ht="12.75">
      <c r="A83" s="1"/>
      <c r="B83" s="36" t="s">
        <v>128</v>
      </c>
      <c r="C83" s="47"/>
      <c r="D83" s="1"/>
      <c r="E83" s="54"/>
      <c r="F83" s="55">
        <f>2*392.9</f>
        <v>785.8</v>
      </c>
      <c r="I83" s="7"/>
    </row>
    <row r="84" spans="1:9" ht="12.75">
      <c r="A84" s="1"/>
      <c r="B84" s="36" t="s">
        <v>129</v>
      </c>
      <c r="C84" s="47"/>
      <c r="D84" s="1"/>
      <c r="E84" s="54"/>
      <c r="F84" s="55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109382.48758672149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44986</v>
      </c>
      <c r="C87" s="40">
        <v>-1014832</v>
      </c>
      <c r="D87" s="43">
        <f>F44</f>
        <v>93017.05</v>
      </c>
      <c r="E87" s="43">
        <f>F85</f>
        <v>109382.48758672149</v>
      </c>
      <c r="F87" s="44">
        <f>C87+D87-E87</f>
        <v>-1031197.4375867215</v>
      </c>
    </row>
    <row r="89" spans="1:6" ht="13.5" thickBot="1">
      <c r="A89" t="s">
        <v>111</v>
      </c>
      <c r="C89" s="51" t="s">
        <v>134</v>
      </c>
      <c r="D89" s="8" t="s">
        <v>112</v>
      </c>
      <c r="E89" s="51">
        <v>45015</v>
      </c>
      <c r="F89" t="s">
        <v>113</v>
      </c>
    </row>
    <row r="90" spans="1:7" ht="13.5" thickBot="1">
      <c r="A90" t="s">
        <v>114</v>
      </c>
      <c r="F90" s="52">
        <f>E87</f>
        <v>109382.48758672149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2023-01-12T16:15:34Z</cp:lastPrinted>
  <dcterms:created xsi:type="dcterms:W3CDTF">2008-08-18T07:30:19Z</dcterms:created>
  <dcterms:modified xsi:type="dcterms:W3CDTF">2023-06-16T11:13:32Z</dcterms:modified>
  <cp:category/>
  <cp:version/>
  <cp:contentType/>
  <cp:contentStatus/>
</cp:coreProperties>
</file>