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<sst xmlns="http://schemas.openxmlformats.org/spreadsheetml/2006/main" count="163" uniqueCount="140">
  <si>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</si>
  <si>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</si>
  <si>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</si>
  <si>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</si>
  <si>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</si>
  <si>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</si>
  <si>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</si>
  <si>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</si>
  <si>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</si>
  <si>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</si>
  <si>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</si>
  <si>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</si>
  <si>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</si>
  <si>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</si>
  <si>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</si>
  <si>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</si>
  <si>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</si>
  <si>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</si>
  <si>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</si>
  <si>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</si>
  <si>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</si>
  <si>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</si>
  <si>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</si>
  <si>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</si>
  <si>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</si>
  <si>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</si>
  <si>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</si>
  <si>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</si>
  <si>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</si>
  <si>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</si>
  <si>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</si>
  <si>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</si>
  <si>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</si>
  <si>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</si>
  <si>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</si>
  <si>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</si>
  <si>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</si>
  <si>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</si>
  <si>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</si>
  <si>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</si>
  <si>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</si>
  <si>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</si>
  <si>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</si>
  <si>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</si>
  <si>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</si>
  <si>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</si>
  <si>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</si>
  <si>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</si>
  <si>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</si>
  <si>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</si>
  <si>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</si>
  <si>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</si>
  <si>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</si>
  <si>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</si>
  <si>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</si>
  <si>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</si>
  <si>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</si>
  <si>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</si>
  <si>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</si>
  <si>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</si>
  <si>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</si>
  <si>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</si>
  <si>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</si>
  <si>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</si>
  <si>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</si>
  <si>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</si>
  <si>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</si>
  <si>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</si>
  <si>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</si>
  <si>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</si>
  <si>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</si>
  <si>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</si>
  <si>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</si>
  <si>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</si>
  <si>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</si>
  <si>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</si>
  <si>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</si>
  <si>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</si>
  <si>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</si>
  <si>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</si>
  <si>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</si>
  <si>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</si>
  <si>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</si>
  <si>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</si>
  <si>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</si>
  <si>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</si>
  <si>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</si>
  <si>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</si>
  <si>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</si>
  <si>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</si>
  <si>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</si>
  <si>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</si>
  <si>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</si>
  <si>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</si>
  <si>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</si>
  <si>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</si>
  <si>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</si>
  <si>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</si>
  <si>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</si>
  <si>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</si>
  <si>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</si>
  <si>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</si>
  <si>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</si>
  <si>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</si>
  <si>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</si>
  <si>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</si>
  <si>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</si>
  <si>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</si>
  <si>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</si>
  <si>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</si>
  <si>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</si>
  <si>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</si>
  <si>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</si>
  <si>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</si>
  <si>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</si>
  <si>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</si>
  <si>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</si>
  <si>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</si>
  <si>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</si>
  <si>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</si>
  <si>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</si>
  <si>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</si>
  <si>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</si>
  <si>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</si>
  <si>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</si>
  <si>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</si>
  <si>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</si>
  <si>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</si>
  <si>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</si>
  <si>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</si>
  <si>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</si>
  <si>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ТТК)</t>
  </si>
  <si>
    <t>июня</t>
  </si>
  <si>
    <t>за   май-июнь  2023 г.</t>
  </si>
  <si>
    <t>01.05.2023г.</t>
  </si>
  <si>
    <t>ост.на 01.07</t>
  </si>
  <si>
    <t>покраска малых форм (песочницы, лавочки, качели)</t>
  </si>
  <si>
    <t>краска, известь, макловица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</si>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</sst>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25" sqref="K25:L2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E2" s="60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L6*524.58*1.302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6">
        <f t="shared" si="0"/>
        <v>2411.0011548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6">
        <f t="shared" si="0"/>
        <v>2411.0011548</v>
      </c>
    </row>
    <row r="14" spans="1:13" ht="12.75">
      <c r="A14" t="s">
        <v>96</v>
      </c>
      <c r="J14" s="20">
        <v>5</v>
      </c>
      <c r="K14" s="19" t="s">
        <v>50</v>
      </c>
      <c r="L14" s="25">
        <v>8.43</v>
      </c>
      <c r="M14" s="46">
        <f t="shared" si="0"/>
        <v>5757.716638800001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6">
        <f t="shared" si="0"/>
        <v>6830.0316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6">
        <f t="shared" si="0"/>
        <v>1229.4056880000003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6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27.79</v>
      </c>
      <c r="M20" s="31">
        <f>SUM(M6:M19)</f>
        <v>18980.6578164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2" t="s">
        <v>136</v>
      </c>
      <c r="L24" s="46">
        <v>2.5</v>
      </c>
      <c r="M24" s="46">
        <f aca="true" t="shared" si="1" ref="M24:M41">L24*524.58*1.302</f>
        <v>1707.5079</v>
      </c>
    </row>
    <row r="25" spans="1:13" ht="12.75">
      <c r="A25" t="s">
        <v>106</v>
      </c>
      <c r="J25" s="20">
        <v>2</v>
      </c>
      <c r="K25" s="52" t="s">
        <v>138</v>
      </c>
      <c r="L25" s="46">
        <v>3.12</v>
      </c>
      <c r="M25" s="46">
        <f t="shared" si="1"/>
        <v>2130.9698592000004</v>
      </c>
    </row>
    <row r="26" spans="1:13" ht="12.75">
      <c r="A26" t="s">
        <v>107</v>
      </c>
      <c r="J26" s="20">
        <v>3</v>
      </c>
      <c r="K26" s="52" t="s">
        <v>139</v>
      </c>
      <c r="L26" s="46">
        <v>96</v>
      </c>
      <c r="M26" s="46">
        <f t="shared" si="1"/>
        <v>65568.30336</v>
      </c>
    </row>
    <row r="27" spans="1:13" ht="12.75">
      <c r="A27" t="s">
        <v>108</v>
      </c>
      <c r="J27" s="20">
        <v>4</v>
      </c>
      <c r="K27" s="52"/>
      <c r="L27" s="46"/>
      <c r="M27" s="46">
        <f t="shared" si="1"/>
        <v>0</v>
      </c>
    </row>
    <row r="28" spans="1:13" ht="12.75">
      <c r="A28" s="47" t="s">
        <v>109</v>
      </c>
      <c r="B28" s="47"/>
      <c r="C28" s="47"/>
      <c r="D28" s="47"/>
      <c r="E28" s="47"/>
      <c r="F28" s="47"/>
      <c r="G28" s="47"/>
      <c r="J28" s="20">
        <v>5</v>
      </c>
      <c r="K28" s="52"/>
      <c r="L28" s="46"/>
      <c r="M28" s="46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2"/>
      <c r="L29" s="46"/>
      <c r="M29" s="46">
        <f t="shared" si="1"/>
        <v>0</v>
      </c>
    </row>
    <row r="30" spans="10:13" ht="12.75">
      <c r="J30" s="20">
        <v>7</v>
      </c>
      <c r="K30" s="52"/>
      <c r="L30" s="25"/>
      <c r="M30" s="46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6">
        <f t="shared" si="1"/>
        <v>0</v>
      </c>
    </row>
    <row r="32" spans="10:13" ht="12.75">
      <c r="J32" s="20">
        <v>9</v>
      </c>
      <c r="K32" s="20"/>
      <c r="L32" s="25"/>
      <c r="M32" s="46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6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46">
        <f t="shared" si="1"/>
        <v>0</v>
      </c>
    </row>
    <row r="37" spans="10:13" ht="12.75">
      <c r="J37" s="20">
        <v>14</v>
      </c>
      <c r="K37" s="20"/>
      <c r="L37" s="25"/>
      <c r="M37" s="46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6">
        <f t="shared" si="1"/>
        <v>0</v>
      </c>
    </row>
    <row r="39" spans="10:13" ht="12.75">
      <c r="J39" s="20">
        <v>16</v>
      </c>
      <c r="K39" s="20"/>
      <c r="L39" s="25"/>
      <c r="M39" s="46">
        <f t="shared" si="1"/>
        <v>0</v>
      </c>
    </row>
    <row r="40" spans="1:13" ht="12.75">
      <c r="A40" s="2" t="s">
        <v>6</v>
      </c>
      <c r="F40" s="11">
        <v>100397.12</v>
      </c>
      <c r="J40" s="20">
        <v>17</v>
      </c>
      <c r="K40" s="20"/>
      <c r="L40" s="25"/>
      <c r="M40" s="46">
        <f t="shared" si="1"/>
        <v>0</v>
      </c>
    </row>
    <row r="41" spans="1:13" ht="12.75">
      <c r="A41" t="s">
        <v>7</v>
      </c>
      <c r="F41" s="5">
        <v>87720.7</v>
      </c>
      <c r="J41" s="20">
        <v>18</v>
      </c>
      <c r="K41" s="20"/>
      <c r="L41" s="25"/>
      <c r="M41" s="46">
        <f t="shared" si="1"/>
        <v>0</v>
      </c>
    </row>
    <row r="42" spans="2:13" ht="12.75">
      <c r="B42" t="s">
        <v>8</v>
      </c>
      <c r="F42" s="9">
        <f>F41/F40</f>
        <v>0.8737372147726947</v>
      </c>
      <c r="J42" s="20"/>
      <c r="K42" s="30" t="s">
        <v>58</v>
      </c>
      <c r="L42" s="28">
        <f>SUM(L24:L41)</f>
        <v>101.62</v>
      </c>
      <c r="M42" s="31">
        <f>SUM(M24:M41)</f>
        <v>69406.78111920001</v>
      </c>
    </row>
    <row r="43" spans="1:11" ht="12.75">
      <c r="A43" t="s">
        <v>131</v>
      </c>
      <c r="F43" s="11">
        <f>400+300+400</f>
        <v>1100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88820.7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137</v>
      </c>
      <c r="L46" s="25"/>
      <c r="M46" s="25">
        <v>2210</v>
      </c>
    </row>
    <row r="47" spans="10:13" ht="12.75">
      <c r="J47" s="20">
        <v>2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(7100+8100)*1.302</f>
        <v>19790.4</v>
      </c>
      <c r="J49" s="20">
        <v>4</v>
      </c>
      <c r="K49" s="20"/>
      <c r="L49" s="23"/>
      <c r="M49" s="53"/>
    </row>
    <row r="50" spans="1:13" ht="12.75">
      <c r="A50" s="6" t="s">
        <v>15</v>
      </c>
      <c r="F50" s="11">
        <f>(1950+1950)*1.302</f>
        <v>5077.8</v>
      </c>
      <c r="J50" s="20">
        <v>5</v>
      </c>
      <c r="K50" s="20"/>
      <c r="L50" s="23"/>
      <c r="M50" s="53"/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34</v>
      </c>
      <c r="D52" s="5"/>
      <c r="F52" s="32">
        <f>F49+F50+F51</f>
        <v>24868.2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0.6</v>
      </c>
      <c r="E55" t="s">
        <v>14</v>
      </c>
      <c r="F55" s="11">
        <f>B55*D55</f>
        <v>530.22</v>
      </c>
      <c r="J55" s="20">
        <v>10</v>
      </c>
      <c r="K55" s="20"/>
      <c r="L55" s="23"/>
      <c r="M55" s="23"/>
    </row>
    <row r="56" spans="1:13" ht="12.75">
      <c r="A56" s="10" t="s">
        <v>17</v>
      </c>
      <c r="B56" s="10"/>
      <c r="C56" s="10"/>
      <c r="F56" s="32">
        <f>SUM(F54:F55)</f>
        <v>530.22</v>
      </c>
      <c r="J56" s="20">
        <v>11</v>
      </c>
      <c r="K56" s="20"/>
      <c r="L56" s="23"/>
      <c r="M56" s="23"/>
    </row>
    <row r="57" spans="1:13" ht="12.75">
      <c r="A57" s="4" t="s">
        <v>18</v>
      </c>
      <c r="B57" s="4"/>
      <c r="J57" s="20">
        <v>12</v>
      </c>
      <c r="K57" s="20"/>
      <c r="L57" s="23"/>
      <c r="M57" s="23"/>
    </row>
    <row r="58" spans="1:13" ht="12.75">
      <c r="A58" t="s">
        <v>19</v>
      </c>
      <c r="C58">
        <v>1958853</v>
      </c>
      <c r="D58">
        <v>222433.7</v>
      </c>
      <c r="E58">
        <v>3169.4</v>
      </c>
      <c r="F58" s="35">
        <f>C58/D58*E58</f>
        <v>27911.187460353354</v>
      </c>
      <c r="J58" s="20">
        <v>13</v>
      </c>
      <c r="K58" s="20"/>
      <c r="L58" s="23"/>
      <c r="M58" s="23"/>
    </row>
    <row r="59" spans="1:13" ht="12.75">
      <c r="A59" t="s">
        <v>20</v>
      </c>
      <c r="F59" s="35">
        <f>M20</f>
        <v>18980.6578164</v>
      </c>
      <c r="J59" s="20">
        <v>14</v>
      </c>
      <c r="K59" s="20"/>
      <c r="L59" s="23"/>
      <c r="M59" s="23"/>
    </row>
    <row r="60" spans="1:13" ht="12.75">
      <c r="A60" t="s">
        <v>21</v>
      </c>
      <c r="F60" s="11">
        <f>M42</f>
        <v>69406.78111920001</v>
      </c>
      <c r="J60" s="20">
        <v>15</v>
      </c>
      <c r="K60" s="20"/>
      <c r="L60" s="23"/>
      <c r="M60" s="23"/>
    </row>
    <row r="61" spans="1:13" ht="12.75">
      <c r="A61" t="s">
        <v>73</v>
      </c>
      <c r="F61" s="5">
        <f>4*600*1.302</f>
        <v>3124.8</v>
      </c>
      <c r="J61" s="20">
        <v>16</v>
      </c>
      <c r="K61" s="20"/>
      <c r="L61" s="23"/>
      <c r="M61" s="23"/>
    </row>
    <row r="62" spans="1:13" ht="12.75">
      <c r="A62" t="s">
        <v>22</v>
      </c>
      <c r="F62" s="5">
        <f>M64</f>
        <v>2210</v>
      </c>
      <c r="J62" s="20">
        <v>17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18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33" t="s">
        <v>65</v>
      </c>
      <c r="M64" s="34">
        <f>SUM(M46:M63)</f>
        <v>2210</v>
      </c>
    </row>
    <row r="65" spans="2:6" ht="12.75">
      <c r="B65">
        <v>3169.4</v>
      </c>
      <c r="C65" t="s">
        <v>13</v>
      </c>
      <c r="D65" s="11">
        <v>0.78</v>
      </c>
      <c r="E65" t="s">
        <v>14</v>
      </c>
      <c r="F65" s="45">
        <f>B65*D65</f>
        <v>2472.132</v>
      </c>
    </row>
    <row r="66" spans="1:6" ht="12.75">
      <c r="A66" s="54" t="s">
        <v>79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124105.55839595335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0.49</v>
      </c>
      <c r="E70" t="s">
        <v>14</v>
      </c>
      <c r="F70" s="45">
        <f>B70*D70</f>
        <v>1553.006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3.21</v>
      </c>
      <c r="E73" t="s">
        <v>14</v>
      </c>
      <c r="F73" s="11">
        <f>B73*D73</f>
        <v>10173.774</v>
      </c>
    </row>
    <row r="74" spans="1:6" ht="12.75">
      <c r="A74" s="10" t="s">
        <v>29</v>
      </c>
      <c r="F74" s="32">
        <f>F70+F73</f>
        <v>11726.779999999999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6.08</v>
      </c>
      <c r="E77" t="s">
        <v>14</v>
      </c>
      <c r="F77" s="11">
        <f>B77*D77</f>
        <v>19269.952</v>
      </c>
    </row>
    <row r="78" spans="1:6" ht="12.75">
      <c r="A78" s="10" t="s">
        <v>32</v>
      </c>
      <c r="F78" s="32">
        <f>SUM(F77)</f>
        <v>19269.952</v>
      </c>
    </row>
    <row r="79" spans="1:6" ht="12.75">
      <c r="A79" s="58" t="s">
        <v>78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33</v>
      </c>
      <c r="B80" s="1"/>
      <c r="F80" s="32">
        <f>F52+F56+F68+F74+F78+F79</f>
        <v>180500.71039595336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10469.041202965294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12629.4+1449.18</f>
        <v>14078.58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2*285.28</f>
        <v>570.56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205618.89159891862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45047</v>
      </c>
      <c r="C87" s="40">
        <v>-105619</v>
      </c>
      <c r="D87" s="43">
        <f>F44</f>
        <v>88820.7</v>
      </c>
      <c r="E87" s="43">
        <f>F85</f>
        <v>205618.89159891862</v>
      </c>
      <c r="F87" s="44">
        <f>C87+D87-E87</f>
        <v>-222417.19159891864</v>
      </c>
    </row>
    <row r="89" spans="1:6" ht="13.5" thickBot="1">
      <c r="A89" t="s">
        <v>111</v>
      </c>
      <c r="C89" s="48" t="s">
        <v>134</v>
      </c>
      <c r="D89" s="8" t="s">
        <v>112</v>
      </c>
      <c r="E89" s="48">
        <v>45107</v>
      </c>
      <c r="F89" t="s">
        <v>113</v>
      </c>
    </row>
    <row r="90" spans="1:7" ht="13.5" thickBot="1">
      <c r="A90" t="s">
        <v>114</v>
      </c>
      <c r="F90" s="49">
        <f>E87</f>
        <v>205618.89159891862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2023-01-12T16:37:52Z</cp:lastPrinted>
  <dcterms:created xsi:type="dcterms:W3CDTF">2008-08-18T07:30:19Z</dcterms:created>
  <dcterms:modified xsi:type="dcterms:W3CDTF">2023-07-24T11:32:36Z</dcterms:modified>
  <cp:category/>
  <cp:version/>
  <cp:contentType/>
  <cp:contentStatus/>
</cp:coreProperties>
</file>