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<sst xmlns="http://schemas.openxmlformats.org/spreadsheetml/2006/main" count="169" uniqueCount="145">
  <si>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</si>
  <si>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</si>
  <si>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</si>
  <si>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</si>
  <si>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</si>
  <si>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</si>
  <si>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</si>
  <si>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</si>
  <si>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</si>
  <si>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</si>
  <si>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</si>
  <si>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</si>
  <si>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</si>
  <si>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</si>
  <si>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</si>
  <si>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</si>
  <si>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</si>
  <si>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</si>
  <si>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</si>
  <si>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</si>
  <si>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</si>
  <si>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</si>
  <si>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</si>
  <si>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</si>
  <si>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</si>
  <si>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</si>
  <si>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</si>
  <si>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</si>
  <si>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</si>
  <si>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</si>
  <si>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</si>
  <si>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</si>
  <si>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</si>
  <si>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</si>
  <si>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</si>
  <si>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</si>
  <si>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</si>
  <si>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</si>
  <si>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</si>
  <si>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</si>
  <si>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</si>
  <si>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</si>
  <si>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</si>
  <si>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</si>
  <si>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</si>
  <si>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</si>
  <si>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</si>
  <si>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</si>
  <si>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</si>
  <si>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</si>
  <si>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</si>
  <si>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</si>
  <si>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</si>
  <si>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</si>
  <si>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</si>
  <si>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</si>
  <si>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</si>
  <si>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</si>
  <si>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</si>
  <si>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</si>
  <si>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</si>
  <si>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</si>
  <si>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</si>
  <si>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</si>
  <si>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</si>
  <si>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</si>
  <si>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</si>
  <si>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</si>
  <si>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</si>
  <si>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</si>
  <si>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</si>
  <si>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</si>
  <si>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</si>
  <si>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</si>
  <si>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</si>
  <si>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</si>
  <si>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</si>
  <si>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</si>
  <si>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</si>
  <si>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</si>
  <si>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</si>
  <si>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</si>
  <si>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</si>
  <si>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</si>
  <si>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</si>
  <si>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</si>
  <si>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</si>
  <si>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</si>
  <si>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</si>
  <si>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</si>
  <si>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</si>
  <si>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</si>
  <si>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</si>
  <si>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</si>
  <si>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</si>
  <si>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</si>
  <si>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</si>
  <si>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</si>
  <si>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</si>
  <si>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</si>
  <si>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</si>
  <si>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</si>
  <si>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</si>
  <si>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</si>
  <si>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</si>
  <si>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</si>
  <si>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</si>
  <si>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</si>
  <si>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</si>
  <si>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</si>
  <si>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</si>
  <si>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</si>
  <si>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</si>
  <si>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</si>
  <si>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</si>
  <si>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</si>
  <si>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</si>
  <si>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</si>
  <si>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</si>
  <si>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</si>
  <si>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</si>
  <si>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</si>
  <si>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</si>
  <si>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</si>
  <si>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</si>
  <si>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</si>
  <si>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</si>
  <si>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</si>
  <si>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</si>
  <si>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</si>
  <si>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</si>
  <si>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</si>
  <si>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2021г.</t>
  </si>
  <si>
    <t>за   январь-февраль  2022 г.</t>
  </si>
  <si>
    <t>ост.на 01.03</t>
  </si>
  <si>
    <t xml:space="preserve">смена труб д 20 (4мп) </t>
  </si>
  <si>
    <t>труба д 20</t>
  </si>
  <si>
    <t>4мп</t>
  </si>
  <si>
    <t>уголок 20</t>
  </si>
  <si>
    <t>2шт</t>
  </si>
  <si>
    <t>муфта комб.20</t>
  </si>
  <si>
    <t xml:space="preserve">смена замка (1шт) </t>
  </si>
  <si>
    <t>замок</t>
  </si>
  <si>
    <t>1шт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</si>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</sst>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1.2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144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0.04*224.9</f>
        <v>8.996</v>
      </c>
      <c r="M24" s="32">
        <f aca="true" t="shared" si="1" ref="M24:M34">L24*160.174*1.302*1.15</f>
        <v>2157.4974576792</v>
      </c>
    </row>
    <row r="25" spans="1:13" ht="12.75">
      <c r="A25" t="s">
        <v>106</v>
      </c>
      <c r="J25" s="20">
        <v>2</v>
      </c>
      <c r="K25" s="20" t="s">
        <v>141</v>
      </c>
      <c r="L25" s="46">
        <v>1.07</v>
      </c>
      <c r="M25" s="32">
        <f t="shared" si="1"/>
        <v>256.61652731400005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10.066</v>
      </c>
      <c r="M35" s="33">
        <f>SUM(M24:M34)</f>
        <v>2414.1139849932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4*102.48</f>
        <v>409.92</v>
      </c>
    </row>
    <row r="40" spans="1:13" ht="12.75">
      <c r="A40" s="2" t="s">
        <v>6</v>
      </c>
      <c r="F40" s="11">
        <v>264130.49</v>
      </c>
      <c r="J40" s="20">
        <v>2</v>
      </c>
      <c r="K40" s="20" t="s">
        <v>138</v>
      </c>
      <c r="L40" s="25" t="s">
        <v>139</v>
      </c>
      <c r="M40" s="25">
        <v>8</v>
      </c>
    </row>
    <row r="41" spans="1:13" ht="12.75">
      <c r="A41" t="s">
        <v>7</v>
      </c>
      <c r="F41" s="5">
        <v>60288.95</v>
      </c>
      <c r="J41" s="20">
        <v>3</v>
      </c>
      <c r="K41" s="20" t="s">
        <v>140</v>
      </c>
      <c r="L41" s="25" t="s">
        <v>139</v>
      </c>
      <c r="M41" s="25">
        <f>2*64.78</f>
        <v>129.56</v>
      </c>
    </row>
    <row r="42" spans="2:13" ht="12.75">
      <c r="B42" t="s">
        <v>8</v>
      </c>
      <c r="F42" s="9">
        <f>F41/F40</f>
        <v>0.2282544131879663</v>
      </c>
      <c r="J42" s="20">
        <v>4</v>
      </c>
      <c r="K42" s="20" t="s">
        <v>142</v>
      </c>
      <c r="L42" s="25" t="s">
        <v>143</v>
      </c>
      <c r="M42" s="25">
        <v>275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61443.95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(3744.04+3931.2)*1.302</f>
        <v>9993.16248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(1091+1575)*1.302</f>
        <v>3471.132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13464.29448</v>
      </c>
      <c r="J52" s="20"/>
      <c r="K52" s="20"/>
      <c r="L52" s="30" t="s">
        <v>65</v>
      </c>
      <c r="M52" s="33">
        <f>SUM(M39:M51)</f>
        <v>822.48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575588</v>
      </c>
      <c r="D58">
        <v>224780.8</v>
      </c>
      <c r="E58">
        <v>2042.8</v>
      </c>
      <c r="F58" s="34">
        <f>C58/D58*E58</f>
        <v>5230.9234881271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2414.1139849932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11">
        <f>M52</f>
        <v>822.48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0.71</v>
      </c>
      <c r="E65" s="44" t="s">
        <v>14</v>
      </c>
      <c r="F65" s="45">
        <f>B65*D65</f>
        <v>1450.388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11899.4840346003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0.39</v>
      </c>
      <c r="E70" t="s">
        <v>14</v>
      </c>
      <c r="F70" s="11">
        <f>B70*D70</f>
        <v>796.692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2.38</v>
      </c>
      <c r="E73" t="s">
        <v>14</v>
      </c>
      <c r="F73" s="11">
        <f>B73*D73</f>
        <v>4861.864</v>
      </c>
    </row>
    <row r="74" spans="1:6" ht="12.75">
      <c r="A74" s="4" t="s">
        <v>29</v>
      </c>
      <c r="F74" s="31">
        <f>F70+F73</f>
        <v>5658.556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4.62</v>
      </c>
      <c r="E77" t="s">
        <v>14</v>
      </c>
      <c r="F77" s="11">
        <f>B77*D77</f>
        <v>9437.736</v>
      </c>
    </row>
    <row r="78" spans="1:6" ht="12.75">
      <c r="A78" s="4" t="s">
        <v>32</v>
      </c>
      <c r="F78" s="31">
        <f>SUM(F77)</f>
        <v>9437.736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40460.0705146003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2346.684089846817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f>762*2</f>
        <v>1524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44698.73460444712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44562</v>
      </c>
      <c r="C87" s="40">
        <v>-660253</v>
      </c>
      <c r="D87" s="42">
        <f>F44</f>
        <v>61443.95</v>
      </c>
      <c r="E87" s="42">
        <f>F85</f>
        <v>44698.73460444712</v>
      </c>
      <c r="F87" s="43">
        <f>C87+D87-E87</f>
        <v>-643507.7846044472</v>
      </c>
    </row>
    <row r="89" spans="1:6" ht="13.5" thickBot="1">
      <c r="A89" t="s">
        <v>112</v>
      </c>
      <c r="C89" s="49">
        <v>44562</v>
      </c>
      <c r="D89" s="8" t="s">
        <v>113</v>
      </c>
      <c r="E89" s="49">
        <v>44620</v>
      </c>
      <c r="F89" t="s">
        <v>114</v>
      </c>
    </row>
    <row r="90" spans="1:7" ht="13.5" thickBot="1">
      <c r="A90" t="s">
        <v>115</v>
      </c>
      <c r="F90" s="50">
        <f>E87</f>
        <v>44698.73460444712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2022-04-28T13:34:50Z</dcterms:modified>
  <cp:category/>
  <cp:version/>
  <cp:contentType/>
  <cp:contentStatus/>
</cp:coreProperties>
</file>