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<sst xmlns="http://schemas.openxmlformats.org/spreadsheetml/2006/main" count="164" uniqueCount="142">
  <si>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</si>
  <si>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</si>
  <si>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</si>
  <si>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</si>
  <si>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</si>
  <si>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</si>
  <si>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</si>
  <si>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</si>
  <si>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</si>
  <si>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</si>
  <si>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</si>
  <si>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</si>
  <si>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</si>
  <si>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</si>
  <si>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</si>
  <si>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</si>
  <si>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</si>
  <si>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</si>
  <si>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</si>
  <si>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</si>
  <si>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</si>
  <si>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</si>
  <si>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</si>
  <si>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</si>
  <si>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</si>
  <si>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</si>
  <si>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</si>
  <si>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</si>
  <si>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</si>
  <si>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</si>
  <si>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</si>
  <si>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</si>
  <si>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</si>
  <si>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</si>
  <si>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</si>
  <si>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</si>
  <si>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</si>
  <si>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</si>
  <si>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</si>
  <si>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</si>
  <si>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</si>
  <si>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</si>
  <si>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</si>
  <si>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</si>
  <si>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</si>
  <si>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</si>
  <si>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</si>
  <si>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</si>
  <si>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</si>
  <si>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</si>
  <si>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</si>
  <si>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</si>
  <si>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</si>
  <si>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</si>
  <si>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</si>
  <si>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</si>
  <si>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</si>
  <si>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</si>
  <si>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</si>
  <si>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</si>
  <si>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</si>
  <si>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</si>
  <si>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</si>
  <si>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</si>
  <si>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</si>
  <si>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</si>
  <si>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</si>
  <si>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</si>
  <si>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</si>
  <si>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</si>
  <si>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</si>
  <si>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</si>
  <si>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</si>
  <si>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</si>
  <si>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</si>
  <si>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</si>
  <si>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</si>
  <si>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</si>
  <si>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</si>
  <si>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</si>
  <si>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</si>
  <si>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</si>
  <si>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</si>
  <si>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</si>
  <si>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</si>
  <si>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</si>
  <si>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</si>
  <si>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</si>
  <si>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</si>
  <si>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</si>
  <si>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</si>
  <si>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</si>
  <si>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</si>
  <si>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</si>
  <si>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</si>
  <si>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</si>
  <si>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</si>
  <si>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</si>
  <si>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</si>
  <si>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</si>
  <si>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</si>
  <si>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</si>
  <si>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</si>
  <si>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</si>
  <si>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</si>
  <si>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</si>
  <si>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</si>
  <si>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</si>
  <si>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</si>
  <si>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</si>
  <si>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</si>
  <si>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</si>
  <si>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</si>
  <si>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</si>
  <si>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</si>
  <si>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</si>
  <si>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</si>
  <si>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</si>
  <si>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</si>
  <si>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</si>
  <si>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</si>
  <si>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</si>
  <si>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</si>
  <si>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</si>
  <si>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</si>
  <si>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</si>
  <si>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</si>
  <si>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</si>
  <si>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</si>
  <si>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</si>
  <si>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</si>
  <si>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(тех.обслуживание и ремонт)</t>
  </si>
  <si>
    <t>2021г.</t>
  </si>
  <si>
    <t>за   январь-февраль  2022 г.</t>
  </si>
  <si>
    <t>ост.на 01.03</t>
  </si>
  <si>
    <t>смена замка (3шт) чердак</t>
  </si>
  <si>
    <t>замок</t>
  </si>
  <si>
    <t>3шт</t>
  </si>
  <si>
    <t xml:space="preserve">смена ламп (1шт) </t>
  </si>
  <si>
    <t>лампа</t>
  </si>
  <si>
    <t>1шт</t>
  </si>
  <si>
    <t>февраля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</si>
</sst>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">
      <selection activeCell="E4" sqref="E4:F4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2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1.2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29</v>
      </c>
      <c r="K3" s="49" t="s">
        <v>54</v>
      </c>
      <c r="L3" s="22" t="s">
        <v>32</v>
      </c>
      <c r="M3" s="22" t="s">
        <v>35</v>
      </c>
    </row>
    <row r="4" spans="5:13" ht="12.75">
      <c r="E4" s="8">
        <v>28</v>
      </c>
      <c r="F4" s="8" t="s">
        <v>141</v>
      </c>
      <c r="G4" s="8" t="s">
        <v>132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L7*160.174*1.302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0</v>
      </c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769.53676212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7.5</v>
      </c>
      <c r="M17" s="44">
        <f t="shared" si="0"/>
        <v>1564.09911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104.27327400000001</v>
      </c>
    </row>
    <row r="20" spans="1:13" ht="12.75">
      <c r="A20" t="s">
        <v>127</v>
      </c>
      <c r="J20" s="20"/>
      <c r="K20" s="27" t="s">
        <v>51</v>
      </c>
      <c r="L20" s="28">
        <f>SUM(L6:L19)</f>
        <v>13.04</v>
      </c>
      <c r="M20" s="33">
        <f>SUM(M6:M19)</f>
        <v>2719.4469859200008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135</v>
      </c>
      <c r="L24" s="44">
        <f>3*1.07</f>
        <v>3.21</v>
      </c>
      <c r="M24" s="32">
        <f aca="true" t="shared" si="1" ref="M24:M34">L24*160.174*1.302*1.15</f>
        <v>769.849581942</v>
      </c>
    </row>
    <row r="25" spans="1:13" ht="12.75">
      <c r="A25" t="s">
        <v>106</v>
      </c>
      <c r="J25" s="20">
        <v>2</v>
      </c>
      <c r="K25" s="20" t="s">
        <v>138</v>
      </c>
      <c r="L25" s="44">
        <v>0.07</v>
      </c>
      <c r="M25" s="32">
        <f t="shared" si="1"/>
        <v>16.787997114000003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46" t="s">
        <v>109</v>
      </c>
      <c r="B28" s="46"/>
      <c r="C28" s="46"/>
      <c r="D28" s="46"/>
      <c r="E28" s="46"/>
      <c r="F28" s="46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3.28</v>
      </c>
      <c r="M35" s="33">
        <f>SUM(M24:M34)</f>
        <v>786.6375790559999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102745.63</v>
      </c>
      <c r="J39" s="20">
        <v>1</v>
      </c>
      <c r="K39" s="20" t="s">
        <v>136</v>
      </c>
      <c r="L39" s="25" t="s">
        <v>137</v>
      </c>
      <c r="M39" s="25">
        <f>3*275</f>
        <v>825</v>
      </c>
    </row>
    <row r="40" spans="1:13" ht="12.75">
      <c r="A40" t="s">
        <v>7</v>
      </c>
      <c r="F40" s="5">
        <v>100531.5</v>
      </c>
      <c r="J40" s="20">
        <v>2</v>
      </c>
      <c r="K40" s="20" t="s">
        <v>139</v>
      </c>
      <c r="L40" s="25" t="s">
        <v>140</v>
      </c>
      <c r="M40" s="25">
        <v>11.4</v>
      </c>
    </row>
    <row r="41" spans="2:13" ht="12.75">
      <c r="B41" t="s">
        <v>8</v>
      </c>
      <c r="F41" s="9">
        <f>F40/F39</f>
        <v>0.9784503730231641</v>
      </c>
      <c r="J41" s="20">
        <v>3</v>
      </c>
      <c r="K41" s="20"/>
      <c r="L41" s="25"/>
      <c r="M41" s="25"/>
    </row>
    <row r="42" spans="1:13" ht="12.75">
      <c r="A42" t="s">
        <v>126</v>
      </c>
      <c r="F42" s="5">
        <f>250+400+250+400+(58.8*14.34)</f>
        <v>2143.192</v>
      </c>
      <c r="J42" s="20">
        <v>4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102674.692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(4835+3210)*1.302</f>
        <v>10474.59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(3273+3432)*1.302</f>
        <v>8729.91</v>
      </c>
      <c r="J49" s="20">
        <v>11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0</v>
      </c>
      <c r="F50" s="53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19204.5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5">
        <v>575588</v>
      </c>
      <c r="D57">
        <v>224780.8</v>
      </c>
      <c r="E57">
        <v>3338.5</v>
      </c>
      <c r="F57" s="34">
        <f>C57/D57*E57</f>
        <v>8548.775242369456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2719.4469859200008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786.6375790559999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1*600*1.202</f>
        <v>721.1999999999999</v>
      </c>
      <c r="J60" s="20"/>
      <c r="K60" s="20"/>
      <c r="L60" s="30" t="s">
        <v>58</v>
      </c>
      <c r="M60" s="33">
        <f>SUM(M39:M59)</f>
        <v>836.4</v>
      </c>
    </row>
    <row r="61" spans="1:6" ht="12.75">
      <c r="A61" t="s">
        <v>21</v>
      </c>
      <c r="F61" s="11">
        <f>M60</f>
        <v>836.4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0.71</v>
      </c>
      <c r="E64" t="s">
        <v>14</v>
      </c>
      <c r="F64" s="11">
        <f>B64*D64</f>
        <v>2370.335</v>
      </c>
    </row>
    <row r="65" spans="1:6" ht="12.75">
      <c r="A65" s="45" t="s">
        <v>131</v>
      </c>
      <c r="B65" s="45"/>
      <c r="C65" s="45"/>
      <c r="D65" s="53"/>
      <c r="E65" s="45"/>
      <c r="F65" s="53">
        <v>0</v>
      </c>
    </row>
    <row r="66" spans="1:6" ht="12.75">
      <c r="A66" s="45" t="s">
        <v>83</v>
      </c>
      <c r="B66" s="45"/>
      <c r="C66" s="45"/>
      <c r="D66" s="53">
        <v>0</v>
      </c>
      <c r="E66" s="45"/>
      <c r="F66" s="53">
        <f>D66*E32</f>
        <v>0</v>
      </c>
    </row>
    <row r="67" spans="1:6" ht="12.75">
      <c r="A67" s="4" t="s">
        <v>68</v>
      </c>
      <c r="B67" s="10"/>
      <c r="C67" s="10"/>
      <c r="F67" s="31">
        <f>SUM(F57:F65)</f>
        <v>15982.794807345457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0.39</v>
      </c>
      <c r="F69" s="11">
        <f>B69*D69</f>
        <v>1302.015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2.38</v>
      </c>
      <c r="E72" t="s">
        <v>14</v>
      </c>
      <c r="F72" s="11">
        <f>B72*D72</f>
        <v>7945.629999999999</v>
      </c>
    </row>
    <row r="73" spans="1:6" ht="12.75">
      <c r="A73" s="4" t="s">
        <v>70</v>
      </c>
      <c r="F73" s="31">
        <f>F69+F72</f>
        <v>9247.644999999999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4.62</v>
      </c>
      <c r="E76" t="s">
        <v>14</v>
      </c>
      <c r="F76" s="11">
        <f>B76*D76</f>
        <v>15423.87</v>
      </c>
    </row>
    <row r="77" spans="1:6" ht="12.75">
      <c r="A77" s="4" t="s">
        <v>72</v>
      </c>
      <c r="F77" s="31">
        <f>SUM(F76)</f>
        <v>15423.87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26</v>
      </c>
      <c r="B79" s="1"/>
      <c r="F79" s="31">
        <f>F51+F55+F67+F73+F77+F78</f>
        <v>59858.80980734546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3471.8109688260365</v>
      </c>
    </row>
    <row r="81" spans="1:6" ht="12.75">
      <c r="A81" s="1"/>
      <c r="B81" s="35" t="s">
        <v>128</v>
      </c>
      <c r="C81" s="35"/>
      <c r="D81" s="1"/>
      <c r="E81" s="50"/>
      <c r="F81" s="52">
        <f>6</f>
        <v>6</v>
      </c>
    </row>
    <row r="82" spans="1:6" ht="12.75">
      <c r="A82" s="1"/>
      <c r="B82" s="35" t="s">
        <v>129</v>
      </c>
      <c r="C82" s="35"/>
      <c r="D82" s="1"/>
      <c r="E82" s="50"/>
      <c r="F82" s="51">
        <f>2*253.99</f>
        <v>507.98</v>
      </c>
    </row>
    <row r="83" spans="1:6" ht="12.75">
      <c r="A83" s="1"/>
      <c r="B83" s="35" t="s">
        <v>130</v>
      </c>
      <c r="C83" s="35"/>
      <c r="D83" s="1"/>
      <c r="E83" s="50"/>
      <c r="F83" s="51">
        <f>2*1424.63</f>
        <v>2849.26</v>
      </c>
    </row>
    <row r="84" spans="1:6" ht="15">
      <c r="A84" s="12" t="s">
        <v>28</v>
      </c>
      <c r="B84" s="12"/>
      <c r="C84" s="12"/>
      <c r="D84" s="12"/>
      <c r="E84" s="12"/>
      <c r="F84" s="41">
        <f>F79+F80+F81+F82+F83</f>
        <v>66693.8607761715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134</v>
      </c>
      <c r="I85" s="7"/>
    </row>
    <row r="86" spans="1:6" ht="12.75">
      <c r="A86" s="13"/>
      <c r="B86" s="38">
        <v>44562</v>
      </c>
      <c r="C86" s="39">
        <v>-235032</v>
      </c>
      <c r="D86" s="42">
        <f>F43</f>
        <v>102674.692</v>
      </c>
      <c r="E86" s="42">
        <f>F84</f>
        <v>66693.8607761715</v>
      </c>
      <c r="F86" s="43">
        <f>C86+D86-E86</f>
        <v>-199051.16877617151</v>
      </c>
    </row>
    <row r="88" spans="1:6" ht="13.5" thickBot="1">
      <c r="A88" t="s">
        <v>111</v>
      </c>
      <c r="C88" s="47">
        <v>44562</v>
      </c>
      <c r="D88" s="8" t="s">
        <v>112</v>
      </c>
      <c r="E88" s="47">
        <v>44620</v>
      </c>
      <c r="F88" t="s">
        <v>113</v>
      </c>
    </row>
    <row r="89" spans="1:7" ht="13.5" thickBot="1">
      <c r="A89" t="s">
        <v>114</v>
      </c>
      <c r="F89" s="48">
        <f>E86</f>
        <v>66693.8607761715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2020-09-12T14:09:55Z</cp:lastPrinted>
  <dcterms:created xsi:type="dcterms:W3CDTF">2008-08-18T07:30:19Z</dcterms:created>
  <dcterms:modified xsi:type="dcterms:W3CDTF">2022-04-28T13:36:16Z</dcterms:modified>
  <cp:category/>
  <cp:version/>
  <cp:contentType/>
  <cp:contentStatus/>
</cp:coreProperties>
</file>