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<sst xmlns="http://schemas.openxmlformats.org/spreadsheetml/2006/main" count="160" uniqueCount="137">
  <si>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</si>
  <si>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</si>
  <si>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</si>
  <si>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</si>
  <si>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</si>
  <si>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</si>
  <si>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</si>
  <si>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</si>
  <si>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</si>
  <si>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</si>
  <si>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</si>
  <si>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</si>
  <si>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</si>
  <si>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</si>
  <si>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</si>
  <si>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</si>
  <si>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</si>
  <si>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</si>
  <si>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</si>
  <si>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</si>
  <si>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</si>
  <si>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</si>
  <si>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</si>
  <si>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</si>
  <si>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</si>
  <si>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</si>
  <si>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</si>
  <si>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</si>
  <si>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</si>
  <si>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</si>
  <si>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</si>
  <si>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</si>
  <si>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</si>
  <si>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</si>
  <si>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</si>
  <si>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</si>
  <si>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</si>
  <si>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</si>
  <si>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</si>
  <si>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</si>
  <si>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</si>
  <si>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</si>
  <si>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</si>
  <si>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</si>
  <si>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</si>
  <si>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</si>
  <si>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</si>
  <si>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</si>
  <si>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</si>
  <si>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</si>
  <si>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</si>
  <si>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</si>
  <si>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</si>
  <si>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</si>
  <si>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</si>
  <si>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</si>
  <si>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</si>
  <si>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</si>
  <si>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</si>
  <si>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</si>
  <si>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</si>
  <si>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</si>
  <si>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</si>
  <si>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</si>
  <si>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</si>
  <si>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</si>
  <si>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</si>
  <si>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</si>
  <si>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</si>
  <si>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</si>
  <si>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</si>
  <si>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</si>
  <si>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</si>
  <si>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</si>
  <si>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</si>
  <si>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</si>
  <si>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</si>
  <si>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</si>
  <si>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</si>
  <si>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</si>
  <si>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</si>
  <si>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</si>
  <si>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</si>
  <si>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</si>
  <si>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</si>
  <si>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</si>
  <si>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</si>
  <si>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</si>
  <si>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</si>
  <si>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</si>
  <si>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</si>
  <si>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</si>
  <si>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</si>
  <si>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</si>
  <si>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</si>
  <si>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</si>
  <si>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</si>
  <si>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</si>
  <si>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</si>
  <si>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</si>
  <si>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</si>
  <si>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</si>
  <si>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</si>
  <si>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</si>
  <si>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</si>
  <si>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</si>
  <si>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</si>
  <si>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</si>
  <si>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</si>
  <si>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</si>
  <si>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</si>
  <si>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</si>
  <si>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</si>
  <si>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</si>
  <si>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</si>
  <si>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</si>
  <si>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</si>
  <si>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</si>
  <si>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</si>
  <si>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</si>
  <si>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</si>
  <si>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</si>
  <si>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</si>
  <si>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</si>
  <si>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</si>
  <si>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</si>
  <si>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</si>
  <si>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</si>
  <si>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</si>
  <si>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</si>
  <si>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</si>
  <si>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</si>
  <si>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мая</t>
  </si>
  <si>
    <t>за   май  2022 г.</t>
  </si>
  <si>
    <t>ост.на 01.06</t>
  </si>
  <si>
    <t>2022 г.</t>
  </si>
  <si>
    <t>ПЭК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</si>
</sst>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8">
      <selection activeCell="M39" sqref="M39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135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419.1785614800001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/>
      <c r="L24" s="46"/>
      <c r="M24" s="32">
        <f aca="true" t="shared" si="1" ref="M24:M34">L24*160.174*1.302*1.15</f>
        <v>0</v>
      </c>
    </row>
    <row r="25" spans="1:13" ht="12.75">
      <c r="A25" t="s">
        <v>106</v>
      </c>
      <c r="J25" s="20">
        <v>2</v>
      </c>
      <c r="K25" s="20"/>
      <c r="L25" s="46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</v>
      </c>
      <c r="M35" s="33">
        <f>SUM(M24:M34)</f>
        <v>0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136</v>
      </c>
      <c r="L39" s="25"/>
      <c r="M39" s="25">
        <v>234.6</v>
      </c>
    </row>
    <row r="40" spans="1:13" ht="12.75">
      <c r="A40" s="2" t="s">
        <v>6</v>
      </c>
      <c r="F40" s="11">
        <f>30559.42+3679.27</f>
        <v>34238.689999999995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24989.88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0.7298725506145243</v>
      </c>
      <c r="J42" s="20">
        <v>4</v>
      </c>
      <c r="K42" s="20"/>
      <c r="L42" s="25"/>
      <c r="M42" s="25"/>
    </row>
    <row r="43" spans="1:13" ht="12.75">
      <c r="A43" t="s">
        <v>131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26144.88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(3744.04+3931.2)*1.302</f>
        <v>9993.16248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(1091+1575)*1.302</f>
        <v>3471.132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6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13464.29448</v>
      </c>
      <c r="J52" s="20"/>
      <c r="K52" s="20"/>
      <c r="L52" s="30" t="s">
        <v>65</v>
      </c>
      <c r="M52" s="33">
        <f>SUM(M39:M51)</f>
        <v>234.6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302810</v>
      </c>
      <c r="D58">
        <v>224780.8</v>
      </c>
      <c r="E58">
        <v>2042.8</v>
      </c>
      <c r="F58" s="34">
        <f>C58/D58*E58</f>
        <v>2751.9266236262174</v>
      </c>
    </row>
    <row r="59" spans="1:6" ht="12.75">
      <c r="A59" t="s">
        <v>20</v>
      </c>
      <c r="F59" s="34">
        <f>M20</f>
        <v>419.1785614800001</v>
      </c>
    </row>
    <row r="60" spans="1:6" ht="12.75">
      <c r="A60" t="s">
        <v>21</v>
      </c>
      <c r="F60" s="11">
        <f>M35</f>
        <v>0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234.6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0.33</v>
      </c>
      <c r="E65" s="44" t="s">
        <v>14</v>
      </c>
      <c r="F65" s="45">
        <f>B65*D65</f>
        <v>674.124</v>
      </c>
    </row>
    <row r="66" spans="1:6" ht="12.75">
      <c r="A66" s="54" t="s">
        <v>75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4079.8291851062177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0.21</v>
      </c>
      <c r="E70" t="s">
        <v>14</v>
      </c>
      <c r="F70" s="11">
        <f>B70*D70</f>
        <v>428.988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1.53</v>
      </c>
      <c r="E73" t="s">
        <v>14</v>
      </c>
      <c r="F73" s="11">
        <f>B73*D73</f>
        <v>3125.484</v>
      </c>
    </row>
    <row r="74" spans="1:6" ht="12.75">
      <c r="A74" s="4" t="s">
        <v>29</v>
      </c>
      <c r="F74" s="31">
        <f>F70+F73</f>
        <v>3554.4719999999998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2.41</v>
      </c>
      <c r="E77" t="s">
        <v>14</v>
      </c>
      <c r="F77" s="11">
        <f>B77*D77</f>
        <v>4923.148</v>
      </c>
    </row>
    <row r="78" spans="1:6" ht="12.75">
      <c r="A78" s="4" t="s">
        <v>32</v>
      </c>
      <c r="F78" s="31">
        <f>SUM(F77)</f>
        <v>4923.148</v>
      </c>
    </row>
    <row r="79" spans="1:6" ht="12.75">
      <c r="A79" s="59" t="s">
        <v>78</v>
      </c>
      <c r="B79" s="57"/>
      <c r="C79" s="57"/>
      <c r="D79" s="58">
        <v>0</v>
      </c>
      <c r="E79" s="57"/>
      <c r="F79" s="60">
        <f>D79*E33</f>
        <v>0</v>
      </c>
    </row>
    <row r="80" spans="1:8" ht="12.75">
      <c r="A80" s="1" t="s">
        <v>33</v>
      </c>
      <c r="B80" s="1"/>
      <c r="F80" s="31">
        <f>F52+F56+F68+F74+F78+F79</f>
        <v>26021.743665106216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1509.2611325761604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6837.68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2*183.99</f>
        <v>367.98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34736.66479768238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134</v>
      </c>
    </row>
    <row r="87" spans="1:6" ht="12.75">
      <c r="A87" s="13"/>
      <c r="B87" s="39">
        <v>44682</v>
      </c>
      <c r="C87" s="40">
        <v>-626118</v>
      </c>
      <c r="D87" s="42">
        <f>F44</f>
        <v>26144.88</v>
      </c>
      <c r="E87" s="42">
        <f>F85</f>
        <v>34736.66479768238</v>
      </c>
      <c r="F87" s="43">
        <f>C87+D87-E87</f>
        <v>-634709.7847976824</v>
      </c>
    </row>
    <row r="89" spans="1:6" ht="13.5" thickBot="1">
      <c r="A89" t="s">
        <v>112</v>
      </c>
      <c r="C89" s="49">
        <v>44682</v>
      </c>
      <c r="D89" s="8" t="s">
        <v>113</v>
      </c>
      <c r="E89" s="49">
        <v>44712</v>
      </c>
      <c r="F89" t="s">
        <v>114</v>
      </c>
    </row>
    <row r="90" spans="1:7" ht="13.5" thickBot="1">
      <c r="A90" t="s">
        <v>115</v>
      </c>
      <c r="F90" s="50">
        <f>E87</f>
        <v>34736.66479768238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2022-07-26T08:17:02Z</dcterms:modified>
  <cp:category/>
  <cp:version/>
  <cp:contentType/>
  <cp:contentStatus/>
</cp:coreProperties>
</file>