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<sst xmlns="http://schemas.openxmlformats.org/spreadsheetml/2006/main" count="167" uniqueCount="144">
  <si>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</si>
  <si>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</si>
  <si>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</si>
  <si>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</si>
  <si>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</si>
  <si>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</si>
  <si>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</si>
  <si>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</si>
  <si>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</si>
  <si>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</si>
  <si>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</si>
  <si>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</si>
  <si>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</si>
  <si>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</si>
  <si>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</si>
  <si>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</si>
  <si>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</si>
  <si>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</si>
  <si>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</si>
  <si>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</si>
  <si>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</si>
  <si>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</si>
  <si>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</si>
  <si>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</si>
  <si>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</si>
  <si>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</si>
  <si>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</si>
  <si>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</si>
  <si>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</si>
  <si>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</si>
  <si>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</si>
  <si>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</si>
  <si>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</si>
  <si>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</si>
  <si>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</si>
  <si>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</si>
  <si>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</si>
  <si>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</si>
  <si>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</si>
  <si>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</si>
  <si>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</si>
  <si>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</si>
  <si>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</si>
  <si>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</si>
  <si>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</si>
  <si>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</si>
  <si>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</si>
  <si>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</si>
  <si>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</si>
  <si>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</si>
  <si>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</si>
  <si>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</si>
  <si>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</si>
  <si>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</si>
  <si>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</si>
  <si>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</si>
  <si>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</si>
  <si>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</si>
  <si>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</si>
  <si>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</si>
  <si>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</si>
  <si>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</si>
  <si>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</si>
  <si>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</si>
  <si>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</si>
  <si>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</si>
  <si>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</si>
  <si>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</si>
  <si>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</si>
  <si>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</si>
  <si>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</si>
  <si>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</si>
  <si>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</si>
  <si>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</si>
  <si>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</si>
  <si>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</si>
  <si>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</si>
  <si>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</si>
  <si>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</si>
  <si>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</si>
  <si>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</si>
  <si>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</si>
  <si>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</si>
  <si>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</si>
  <si>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</si>
  <si>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</si>
  <si>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</si>
  <si>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</si>
  <si>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</si>
  <si>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</si>
  <si>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</si>
  <si>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</si>
  <si>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</si>
  <si>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</si>
  <si>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</si>
  <si>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</si>
  <si>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</si>
  <si>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</si>
  <si>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</si>
  <si>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</si>
  <si>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</si>
  <si>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</si>
  <si>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</si>
  <si>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</si>
  <si>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</si>
  <si>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</si>
  <si>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</si>
  <si>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</si>
  <si>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</si>
  <si>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</si>
  <si>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</si>
  <si>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</si>
  <si>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</si>
  <si>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</si>
  <si>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</si>
  <si>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</si>
  <si>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</si>
  <si>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</si>
  <si>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</si>
  <si>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</si>
  <si>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</si>
  <si>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</si>
  <si>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</si>
  <si>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</si>
  <si>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</si>
  <si>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</si>
  <si>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</si>
  <si>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</si>
  <si>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</si>
  <si>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</si>
  <si>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</si>
  <si>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мая</t>
  </si>
  <si>
    <t>за   май  2022 г.</t>
  </si>
  <si>
    <t>ост.на 01.06</t>
  </si>
  <si>
    <t>2022 г.</t>
  </si>
  <si>
    <t>ПЭК</t>
  </si>
  <si>
    <t>вн</t>
  </si>
  <si>
    <t>1шт</t>
  </si>
  <si>
    <t>динрейка</t>
  </si>
  <si>
    <t>провод</t>
  </si>
  <si>
    <t>5мп</t>
  </si>
  <si>
    <t>смена светильника (1шт)</t>
  </si>
  <si>
    <t>ремонт эл.щита (1шт)</t>
  </si>
  <si>
    <t>светильник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</si>
</sst>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L48" sqref="L48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83</v>
      </c>
      <c r="D2" s="8">
        <v>5</v>
      </c>
      <c r="K2" s="5" t="s">
        <v>132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134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0</v>
      </c>
      <c r="M6" s="46">
        <f>L6*160.174*1.302</f>
        <v>0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775.7931585600002</v>
      </c>
    </row>
    <row r="14" spans="1:13" ht="12.75">
      <c r="A14" t="s">
        <v>94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97</v>
      </c>
      <c r="J17" s="15" t="s">
        <v>54</v>
      </c>
      <c r="K17" s="26" t="s">
        <v>80</v>
      </c>
      <c r="L17" s="21">
        <v>0</v>
      </c>
      <c r="M17" s="46">
        <f t="shared" si="0"/>
        <v>0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100</v>
      </c>
      <c r="J20" s="20"/>
      <c r="K20" s="27" t="s">
        <v>58</v>
      </c>
      <c r="L20" s="28">
        <f>SUM(L6:L19)</f>
        <v>6.470000000000001</v>
      </c>
      <c r="M20" s="34">
        <f>SUM(M6:M19)</f>
        <v>1349.2961655600002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48" t="s">
        <v>142</v>
      </c>
      <c r="L24" s="46">
        <v>4.83</v>
      </c>
      <c r="M24" s="33">
        <f aca="true" t="shared" si="1" ref="M24:M38">L24*160.174*1.302*1.15</f>
        <v>1158.371800866</v>
      </c>
    </row>
    <row r="25" spans="1:13" ht="12.75">
      <c r="A25" t="s">
        <v>104</v>
      </c>
      <c r="J25" s="20">
        <v>2</v>
      </c>
      <c r="K25" s="20" t="s">
        <v>141</v>
      </c>
      <c r="L25" s="46">
        <v>0.89</v>
      </c>
      <c r="M25" s="33">
        <f t="shared" si="1"/>
        <v>213.44739187800002</v>
      </c>
    </row>
    <row r="26" spans="1:13" ht="12.75">
      <c r="A26" t="s">
        <v>105</v>
      </c>
      <c r="J26" s="20">
        <v>3</v>
      </c>
      <c r="K26" s="20"/>
      <c r="L26" s="25"/>
      <c r="M26" s="33">
        <f t="shared" si="1"/>
        <v>0</v>
      </c>
    </row>
    <row r="27" spans="1:13" ht="12.75">
      <c r="A27" s="52" t="s">
        <v>106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929.3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475.6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20"/>
      <c r="L39" s="28">
        <f>SUM(L24:L38)</f>
        <v>5.72</v>
      </c>
      <c r="M39" s="34">
        <f>SUM(M24:M38)</f>
        <v>1371.819192744</v>
      </c>
    </row>
    <row r="40" spans="1:11" ht="12.75">
      <c r="A40" s="2" t="s">
        <v>6</v>
      </c>
      <c r="F40" s="11">
        <v>56931.81</v>
      </c>
      <c r="K40" s="30" t="s">
        <v>58</v>
      </c>
    </row>
    <row r="41" spans="1:13" ht="12.75">
      <c r="A41" t="s">
        <v>7</v>
      </c>
      <c r="F41" s="5">
        <v>47636.01</v>
      </c>
      <c r="J41" s="22" t="s">
        <v>36</v>
      </c>
      <c r="K41" s="1" t="s">
        <v>62</v>
      </c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0.8367204555765925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135</v>
      </c>
      <c r="L43" s="25"/>
      <c r="M43" s="25">
        <v>234.6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48536.01</v>
      </c>
      <c r="J44" s="20">
        <v>2</v>
      </c>
      <c r="K44" s="20" t="s">
        <v>136</v>
      </c>
      <c r="L44" s="25" t="s">
        <v>137</v>
      </c>
      <c r="M44" s="46">
        <v>354.4</v>
      </c>
    </row>
    <row r="45" spans="10:13" ht="12.75">
      <c r="J45" s="20">
        <v>3</v>
      </c>
      <c r="K45" s="20" t="s">
        <v>138</v>
      </c>
      <c r="L45" s="25" t="s">
        <v>137</v>
      </c>
      <c r="M45" s="25">
        <v>56.6</v>
      </c>
    </row>
    <row r="46" spans="2:13" ht="12.75">
      <c r="B46" s="1" t="s">
        <v>10</v>
      </c>
      <c r="C46" s="1"/>
      <c r="J46" s="20">
        <v>4</v>
      </c>
      <c r="K46" s="20" t="s">
        <v>139</v>
      </c>
      <c r="L46" s="25" t="s">
        <v>140</v>
      </c>
      <c r="M46" s="25">
        <f>5*10.7</f>
        <v>53.5</v>
      </c>
    </row>
    <row r="47" spans="10:13" ht="12.75">
      <c r="J47" s="20">
        <v>5</v>
      </c>
      <c r="K47" s="20" t="s">
        <v>143</v>
      </c>
      <c r="L47" s="25" t="s">
        <v>137</v>
      </c>
      <c r="M47" s="25">
        <v>244.1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(6396+6715)*1.302</f>
        <v>17070.522</v>
      </c>
      <c r="J49" s="20">
        <v>7</v>
      </c>
      <c r="K49" s="20"/>
      <c r="L49" s="25"/>
      <c r="M49" s="59"/>
    </row>
    <row r="50" spans="1:13" ht="12.75">
      <c r="A50" s="6" t="s">
        <v>15</v>
      </c>
      <c r="F50" s="5">
        <f>(2727+2863)*1.302</f>
        <v>7278.18</v>
      </c>
      <c r="J50" s="20">
        <v>8</v>
      </c>
      <c r="K50" s="20"/>
      <c r="L50" s="25"/>
      <c r="M50" s="59"/>
    </row>
    <row r="51" spans="1:13" ht="12.75">
      <c r="A51" s="60" t="s">
        <v>81</v>
      </c>
      <c r="B51" s="57"/>
      <c r="C51" s="57"/>
      <c r="D51" s="57"/>
      <c r="E51" s="61">
        <v>0</v>
      </c>
      <c r="F51" s="58">
        <f>E51*E33</f>
        <v>0</v>
      </c>
      <c r="J51" s="20">
        <v>9</v>
      </c>
      <c r="K51" s="20"/>
      <c r="L51" s="25"/>
      <c r="M51" s="42"/>
    </row>
    <row r="52" spans="1:13" ht="12.75">
      <c r="A52" s="10" t="s">
        <v>34</v>
      </c>
      <c r="F52" s="32">
        <f>F49+F50+F51</f>
        <v>24348.702</v>
      </c>
      <c r="J52" s="20">
        <v>10</v>
      </c>
      <c r="K52" s="50"/>
      <c r="L52" s="51"/>
      <c r="M52" s="51"/>
    </row>
    <row r="53" spans="1:13" ht="12.75">
      <c r="A53" s="4" t="s">
        <v>16</v>
      </c>
      <c r="J53" s="20">
        <v>11</v>
      </c>
      <c r="K53" s="50"/>
      <c r="L53" s="51"/>
      <c r="M53" s="47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50"/>
      <c r="L54" s="51"/>
      <c r="M54" s="47"/>
    </row>
    <row r="55" spans="1:13" ht="12.75">
      <c r="A55" t="s">
        <v>77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50"/>
      <c r="L55" s="51"/>
      <c r="M55" s="47"/>
    </row>
    <row r="56" spans="1:13" ht="12.75">
      <c r="A56" s="10" t="s">
        <v>17</v>
      </c>
      <c r="B56" s="10"/>
      <c r="C56" s="10"/>
      <c r="F56" s="32">
        <f>SUM(F54:F55)</f>
        <v>0</v>
      </c>
      <c r="J56" s="20">
        <v>14</v>
      </c>
      <c r="K56" s="50"/>
      <c r="L56" s="51"/>
      <c r="M56" s="47"/>
    </row>
    <row r="57" spans="1:13" ht="12.75">
      <c r="A57" s="4" t="s">
        <v>18</v>
      </c>
      <c r="B57" s="4"/>
      <c r="J57" s="20">
        <v>15</v>
      </c>
      <c r="K57" s="20"/>
      <c r="L57" s="25"/>
      <c r="M57" s="42"/>
    </row>
    <row r="58" spans="1:13" ht="12.75">
      <c r="A58" t="s">
        <v>19</v>
      </c>
      <c r="C58" s="49">
        <v>302810</v>
      </c>
      <c r="D58">
        <v>224780.8</v>
      </c>
      <c r="E58">
        <v>3431.7</v>
      </c>
      <c r="F58" s="35">
        <f>C58/D58*E58</f>
        <v>4622.961912227379</v>
      </c>
      <c r="J58" s="20">
        <v>16</v>
      </c>
      <c r="K58" s="20"/>
      <c r="L58" s="25"/>
      <c r="M58" s="42"/>
    </row>
    <row r="59" spans="1:13" ht="12.75">
      <c r="A59" t="s">
        <v>20</v>
      </c>
      <c r="F59" s="35">
        <f>M20</f>
        <v>1349.2961655600002</v>
      </c>
      <c r="J59" s="20">
        <v>17</v>
      </c>
      <c r="K59" s="20"/>
      <c r="L59" s="25"/>
      <c r="M59" s="42"/>
    </row>
    <row r="60" spans="1:13" ht="12.75">
      <c r="A60" t="s">
        <v>21</v>
      </c>
      <c r="F60" s="11">
        <f>M39</f>
        <v>1371.819192744</v>
      </c>
      <c r="J60" s="20"/>
      <c r="K60" s="20"/>
      <c r="L60" s="31" t="s">
        <v>65</v>
      </c>
      <c r="M60" s="28">
        <f>SUM(M43:M59)</f>
        <v>943.2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943.2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0.33</v>
      </c>
      <c r="E65" t="s">
        <v>14</v>
      </c>
      <c r="F65" s="11">
        <f>B65*D65</f>
        <v>1132.461</v>
      </c>
    </row>
    <row r="66" spans="1:6" s="49" customFormat="1" ht="12.75">
      <c r="A66" s="64" t="s">
        <v>130</v>
      </c>
      <c r="B66" s="64"/>
      <c r="C66" s="64"/>
      <c r="D66" s="65"/>
      <c r="E66" s="64"/>
      <c r="F66" s="65">
        <v>10295.1</v>
      </c>
    </row>
    <row r="67" spans="1:6" ht="12.75">
      <c r="A67" s="57" t="s">
        <v>82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19714.838270531378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0.21</v>
      </c>
      <c r="E70" t="s">
        <v>14</v>
      </c>
      <c r="F70" s="11">
        <f>B70*D70</f>
        <v>720.6569999999999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1.53</v>
      </c>
      <c r="E73" t="s">
        <v>14</v>
      </c>
      <c r="F73" s="11">
        <f>B73*D73</f>
        <v>5250.501</v>
      </c>
    </row>
    <row r="74" spans="1:6" ht="12.75">
      <c r="A74" s="10" t="s">
        <v>29</v>
      </c>
      <c r="F74" s="32">
        <f>F70+F73</f>
        <v>5971.158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2.41</v>
      </c>
      <c r="E77" t="s">
        <v>14</v>
      </c>
      <c r="F77" s="11">
        <f>B77*D77</f>
        <v>8270.397</v>
      </c>
    </row>
    <row r="78" spans="1:6" ht="12.75">
      <c r="A78" s="10" t="s">
        <v>32</v>
      </c>
      <c r="F78" s="32">
        <f>SUM(F77)</f>
        <v>8270.397</v>
      </c>
    </row>
    <row r="79" spans="1:6" ht="12.75">
      <c r="A79" s="62" t="s">
        <v>76</v>
      </c>
      <c r="B79" s="57"/>
      <c r="C79" s="57"/>
      <c r="D79" s="61">
        <v>0</v>
      </c>
      <c r="E79" s="57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58305.09527053138</v>
      </c>
    </row>
    <row r="81" spans="1:9" ht="12.75">
      <c r="A81" s="1" t="s">
        <v>124</v>
      </c>
      <c r="B81" s="36"/>
      <c r="C81" s="36">
        <v>0.058</v>
      </c>
      <c r="D81" s="1"/>
      <c r="E81" s="1"/>
      <c r="F81" s="32">
        <f>F80*5.8%</f>
        <v>3381.69552569082</v>
      </c>
      <c r="I81" s="7"/>
    </row>
    <row r="82" spans="1:9" ht="12.75">
      <c r="A82" s="1"/>
      <c r="B82" s="36" t="s">
        <v>127</v>
      </c>
      <c r="C82" s="36"/>
      <c r="D82" s="1"/>
      <c r="E82" s="55"/>
      <c r="F82" s="56">
        <v>3556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v>446.12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f>1810.97+406.67</f>
        <v>2217.64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67906.5507962222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133</v>
      </c>
    </row>
    <row r="87" spans="1:6" ht="12.75">
      <c r="A87" s="13"/>
      <c r="B87" s="39">
        <v>44682</v>
      </c>
      <c r="C87" s="40">
        <v>-1078018</v>
      </c>
      <c r="D87" s="44">
        <f>F44</f>
        <v>48536.01</v>
      </c>
      <c r="E87" s="44">
        <f>F85</f>
        <v>67906.5507962222</v>
      </c>
      <c r="F87" s="45">
        <f>C87+D87-E87</f>
        <v>-1097388.5407962222</v>
      </c>
    </row>
    <row r="89" spans="1:6" ht="13.5" thickBot="1">
      <c r="A89" t="s">
        <v>109</v>
      </c>
      <c r="C89" s="53">
        <v>44682</v>
      </c>
      <c r="D89" s="8" t="s">
        <v>110</v>
      </c>
      <c r="E89" s="53">
        <v>44712</v>
      </c>
      <c r="F89" t="s">
        <v>111</v>
      </c>
    </row>
    <row r="90" spans="1:7" ht="13.5" thickBot="1">
      <c r="A90" t="s">
        <v>112</v>
      </c>
      <c r="F90" s="54">
        <f>E87</f>
        <v>67906.5507962222</v>
      </c>
      <c r="G90" t="s">
        <v>14</v>
      </c>
    </row>
    <row r="91" ht="12.75">
      <c r="A91" t="s">
        <v>113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2017-08-21T12:47:09Z</cp:lastPrinted>
  <dcterms:created xsi:type="dcterms:W3CDTF">2008-08-18T07:30:19Z</dcterms:created>
  <dcterms:modified xsi:type="dcterms:W3CDTF">2022-07-27T13:08:09Z</dcterms:modified>
  <cp:category/>
  <cp:version/>
  <cp:contentType/>
  <cp:contentStatus/>
</cp:coreProperties>
</file>