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<sst xmlns="http://schemas.openxmlformats.org/spreadsheetml/2006/main" count="178" uniqueCount="155">
  <si>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</si>
  <si>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</si>
  <si>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</si>
  <si>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</si>
  <si>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</si>
  <si>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</si>
  <si>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</si>
  <si>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</si>
  <si>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</si>
  <si>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</si>
  <si>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</si>
  <si>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</si>
  <si>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</si>
  <si>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</si>
  <si>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</si>
  <si>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</si>
  <si>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</si>
  <si>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</si>
  <si>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</si>
  <si>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</si>
  <si>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</si>
  <si>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</si>
  <si>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</si>
  <si>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</si>
  <si>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</si>
  <si>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</si>
  <si>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</si>
  <si>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</si>
  <si>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</si>
  <si>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</si>
  <si>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</si>
  <si>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</si>
  <si>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</si>
  <si>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</si>
  <si>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</si>
  <si>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</si>
  <si>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</si>
  <si>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</si>
  <si>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</si>
  <si>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</si>
  <si>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</si>
  <si>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</si>
  <si>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</si>
  <si>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</si>
  <si>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</si>
  <si>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</si>
  <si>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</si>
  <si>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</si>
  <si>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</si>
  <si>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</si>
  <si>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</si>
  <si>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</si>
  <si>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</si>
  <si>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</si>
  <si>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</si>
  <si>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</si>
  <si>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</si>
  <si>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</si>
  <si>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</si>
  <si>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</si>
  <si>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</si>
  <si>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</si>
  <si>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</si>
  <si>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</si>
  <si>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</si>
  <si>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</si>
  <si>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</si>
  <si>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</si>
  <si>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</si>
  <si>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</si>
  <si>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</si>
  <si>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</si>
  <si>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</si>
  <si>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</si>
  <si>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</si>
  <si>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</si>
  <si>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</si>
  <si>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</si>
  <si>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</si>
  <si>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</si>
  <si>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</si>
  <si>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</si>
  <si>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</si>
  <si>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</si>
  <si>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</si>
  <si>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</si>
  <si>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</si>
  <si>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</si>
  <si>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</si>
  <si>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</si>
  <si>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</si>
  <si>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</si>
  <si>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</si>
  <si>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</si>
  <si>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</si>
  <si>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</si>
  <si>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</si>
  <si>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</si>
  <si>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</si>
  <si>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</si>
  <si>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</si>
  <si>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</si>
  <si>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</si>
  <si>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</si>
  <si>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</si>
  <si>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</si>
  <si>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</si>
  <si>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</si>
  <si>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</si>
  <si>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</si>
  <si>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</si>
  <si>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</si>
  <si>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</si>
  <si>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</si>
  <si>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</si>
  <si>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</si>
  <si>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</si>
  <si>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</si>
  <si>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</si>
  <si>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</si>
  <si>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</si>
  <si>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</si>
  <si>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</si>
  <si>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</si>
  <si>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</si>
  <si>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</si>
  <si>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</si>
  <si>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</si>
  <si>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</si>
  <si>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</si>
  <si>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</si>
  <si>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</si>
  <si>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</si>
  <si>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</si>
  <si>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</si>
  <si>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</si>
  <si>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</si>
  <si>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2022 г.</t>
  </si>
  <si>
    <t>сентября</t>
  </si>
  <si>
    <t>ост.на 01.10</t>
  </si>
  <si>
    <t>за   сентябрь  2022 г.</t>
  </si>
  <si>
    <t>работа по договору</t>
  </si>
  <si>
    <t>прочисткам канализации</t>
  </si>
  <si>
    <t>материал для ремонта козырьков по договору</t>
  </si>
  <si>
    <t>смена ламп (4шт) п-д1</t>
  </si>
  <si>
    <t>лампа</t>
  </si>
  <si>
    <t>4шт</t>
  </si>
  <si>
    <t>смена светильника (1шт) п-д3</t>
  </si>
  <si>
    <t>светильник</t>
  </si>
  <si>
    <t>1шт</t>
  </si>
  <si>
    <t>провод</t>
  </si>
  <si>
    <t>1мп</t>
  </si>
  <si>
    <t>дюбель</t>
  </si>
  <si>
    <t>2шт</t>
  </si>
  <si>
    <t>саморез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</si>
</sst>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0">
      <selection activeCell="M46" sqref="M4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9</v>
      </c>
      <c r="K2" s="5" t="s">
        <v>140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3.69</v>
      </c>
      <c r="M6" s="50">
        <f>L6*160.174*1.302</f>
        <v>769.53676212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33.06</v>
      </c>
      <c r="M20" s="33">
        <f>SUM(M6:M19)</f>
        <v>6894.548876880001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/>
      <c r="M24" s="32">
        <v>188320</v>
      </c>
    </row>
    <row r="25" spans="1:13" ht="12.75">
      <c r="A25" t="s">
        <v>110</v>
      </c>
      <c r="J25" s="23">
        <v>2</v>
      </c>
      <c r="K25" s="35" t="s">
        <v>142</v>
      </c>
      <c r="L25" s="50">
        <v>4.83</v>
      </c>
      <c r="M25" s="32">
        <f aca="true" t="shared" si="1" ref="M25:M35">L25*160.174*1.302*1.15</f>
        <v>1158.371800866</v>
      </c>
    </row>
    <row r="26" spans="1:13" ht="12.75">
      <c r="A26" t="s">
        <v>111</v>
      </c>
      <c r="J26" s="23">
        <v>3</v>
      </c>
      <c r="K26" s="35" t="s">
        <v>144</v>
      </c>
      <c r="L26" s="55">
        <v>0.28</v>
      </c>
      <c r="M26" s="32">
        <f t="shared" si="1"/>
        <v>67.15198845600001</v>
      </c>
    </row>
    <row r="27" spans="1:13" ht="12.75">
      <c r="A27" t="s">
        <v>112</v>
      </c>
      <c r="J27" s="23">
        <v>4</v>
      </c>
      <c r="K27" s="35" t="s">
        <v>147</v>
      </c>
      <c r="L27" s="25">
        <v>0.89</v>
      </c>
      <c r="M27" s="32">
        <f t="shared" si="1"/>
        <v>213.44739187800002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6</v>
      </c>
      <c r="M36" s="33">
        <f>SUM(M24:M35)</f>
        <v>189758.9711812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221997.78</v>
      </c>
      <c r="J40" s="23">
        <v>1</v>
      </c>
      <c r="K40" s="35" t="s">
        <v>143</v>
      </c>
      <c r="L40" s="23"/>
      <c r="M40" s="23">
        <v>88187</v>
      </c>
    </row>
    <row r="41" spans="1:13" ht="12.75">
      <c r="A41" t="s">
        <v>7</v>
      </c>
      <c r="F41" s="5">
        <v>228669.21</v>
      </c>
      <c r="J41" s="25">
        <v>2</v>
      </c>
      <c r="K41" s="35" t="s">
        <v>145</v>
      </c>
      <c r="L41" s="23" t="s">
        <v>146</v>
      </c>
      <c r="M41" s="23">
        <f>4*20</f>
        <v>80</v>
      </c>
    </row>
    <row r="42" spans="2:13" ht="12.75">
      <c r="B42" t="s">
        <v>8</v>
      </c>
      <c r="F42" s="9">
        <f>F41/F40</f>
        <v>1.0300517870043564</v>
      </c>
      <c r="J42" s="25">
        <v>3</v>
      </c>
      <c r="K42" s="35" t="s">
        <v>148</v>
      </c>
      <c r="L42" s="23" t="s">
        <v>149</v>
      </c>
      <c r="M42" s="23">
        <v>244.1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150</v>
      </c>
      <c r="L43" s="23" t="s">
        <v>151</v>
      </c>
      <c r="M43" s="23">
        <v>8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230769.21</v>
      </c>
      <c r="J44" s="25">
        <v>5</v>
      </c>
      <c r="K44" s="39" t="s">
        <v>152</v>
      </c>
      <c r="L44" s="23" t="s">
        <v>153</v>
      </c>
      <c r="M44" s="23">
        <f>2*1.39</f>
        <v>2.78</v>
      </c>
    </row>
    <row r="45" spans="2:13" ht="12.75">
      <c r="B45" s="1" t="s">
        <v>10</v>
      </c>
      <c r="C45" s="1"/>
      <c r="J45" s="25">
        <v>6</v>
      </c>
      <c r="K45" s="39" t="s">
        <v>154</v>
      </c>
      <c r="L45" s="23" t="s">
        <v>153</v>
      </c>
      <c r="M45" s="23">
        <f>2*0.5</f>
        <v>1</v>
      </c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(9664)*1.302</f>
        <v>12582.528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(13055)*1.302</f>
        <v>16997.61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29580.138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5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25">
        <v>15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597.4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5">
        <v>17</v>
      </c>
      <c r="K56" s="39"/>
      <c r="L56" s="23"/>
      <c r="M56" s="23"/>
    </row>
    <row r="57" spans="1:13" ht="12.75">
      <c r="A57" t="s">
        <v>68</v>
      </c>
      <c r="B57" s="10">
        <v>4</v>
      </c>
      <c r="D57" s="5">
        <v>6305</v>
      </c>
      <c r="F57" s="5">
        <f>B57*D57</f>
        <v>25220</v>
      </c>
      <c r="J57" s="25">
        <v>18</v>
      </c>
      <c r="K57" s="39"/>
      <c r="L57" s="23"/>
      <c r="M57" s="23"/>
    </row>
    <row r="58" spans="1:13" ht="12.75">
      <c r="A58" s="58" t="s">
        <v>136</v>
      </c>
      <c r="B58" s="64"/>
      <c r="C58" s="58"/>
      <c r="D58" s="59"/>
      <c r="E58" s="58"/>
      <c r="F58" s="59">
        <v>0</v>
      </c>
      <c r="J58" s="25">
        <v>19</v>
      </c>
      <c r="K58" s="39"/>
      <c r="L58" s="23"/>
      <c r="M58" s="23"/>
    </row>
    <row r="59" spans="1:13" ht="12.75">
      <c r="A59" s="10" t="s">
        <v>64</v>
      </c>
      <c r="F59" s="8">
        <f>SUM(F57+F58)</f>
        <v>25220</v>
      </c>
      <c r="J59" s="25">
        <v>20</v>
      </c>
      <c r="K59" s="39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3">
        <f>SUM(M40:M59)</f>
        <v>88522.88</v>
      </c>
    </row>
    <row r="61" spans="1:10" ht="12.75">
      <c r="A61" t="s">
        <v>18</v>
      </c>
      <c r="C61" s="51">
        <v>295302</v>
      </c>
      <c r="D61">
        <v>222535.4</v>
      </c>
      <c r="E61">
        <v>9983.4</v>
      </c>
      <c r="F61" s="36">
        <f>C61/D61*E61</f>
        <v>13247.860730472545</v>
      </c>
      <c r="J61" s="46"/>
    </row>
    <row r="62" spans="1:10" ht="12.75">
      <c r="A62" t="s">
        <v>19</v>
      </c>
      <c r="F62" s="36">
        <f>M20</f>
        <v>6894.548876880001</v>
      </c>
      <c r="J62" s="46"/>
    </row>
    <row r="63" spans="1:10" ht="12.75">
      <c r="A63" t="s">
        <v>20</v>
      </c>
      <c r="F63" s="11">
        <f>M36</f>
        <v>189758.9711812</v>
      </c>
      <c r="J63" s="46"/>
    </row>
    <row r="64" spans="1:10" ht="12.75">
      <c r="A64" t="s">
        <v>73</v>
      </c>
      <c r="F64" s="11">
        <f>0*600*1.302</f>
        <v>0</v>
      </c>
      <c r="J64" s="46"/>
    </row>
    <row r="65" spans="1:10" ht="12.75">
      <c r="A65" t="s">
        <v>21</v>
      </c>
      <c r="F65" s="11">
        <f>M60</f>
        <v>88522.88</v>
      </c>
      <c r="J65" s="46"/>
    </row>
    <row r="66" spans="1:10" ht="12.75">
      <c r="A66" t="s">
        <v>22</v>
      </c>
      <c r="F66" s="5"/>
      <c r="J66" s="46"/>
    </row>
    <row r="67" spans="1:10" ht="12.75">
      <c r="A67" s="58" t="s">
        <v>79</v>
      </c>
      <c r="B67" s="58"/>
      <c r="C67" s="58"/>
      <c r="D67" s="58"/>
      <c r="E67" s="58"/>
      <c r="F67" s="59">
        <v>0</v>
      </c>
      <c r="J67" s="46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0.23</v>
      </c>
      <c r="E69" t="s">
        <v>14</v>
      </c>
      <c r="F69" s="11">
        <f>B69*D69</f>
        <v>2296.182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300720.44278855255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</v>
      </c>
      <c r="E73" t="s">
        <v>14</v>
      </c>
      <c r="F73" s="11">
        <f>B73*D73</f>
        <v>1996.68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3.37</v>
      </c>
      <c r="E76" t="s">
        <v>14</v>
      </c>
      <c r="F76" s="11">
        <f>B76*D76</f>
        <v>33644.058</v>
      </c>
    </row>
    <row r="77" spans="1:6" ht="12.75">
      <c r="A77" s="10" t="s">
        <v>66</v>
      </c>
      <c r="F77" s="34">
        <f>F73+F76</f>
        <v>35640.738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2.79</v>
      </c>
      <c r="E80" t="s">
        <v>14</v>
      </c>
      <c r="F80" s="11">
        <f>B80*D80</f>
        <v>27853.685999999998</v>
      </c>
    </row>
    <row r="81" spans="1:9" ht="12.75">
      <c r="A81" s="4" t="s">
        <v>67</v>
      </c>
      <c r="B81" s="1"/>
      <c r="F81" s="34">
        <f>SUM(F80)</f>
        <v>27853.685999999998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419612.40478855255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24337.519477736045</v>
      </c>
    </row>
    <row r="85" spans="1:6" ht="12.75">
      <c r="A85" s="1"/>
      <c r="B85" s="38" t="s">
        <v>133</v>
      </c>
      <c r="C85" s="38"/>
      <c r="D85" s="1"/>
      <c r="E85" s="56"/>
      <c r="F85" s="57">
        <v>35697.9</v>
      </c>
    </row>
    <row r="86" spans="1:6" ht="12.75">
      <c r="A86" s="1"/>
      <c r="B86" s="38" t="s">
        <v>134</v>
      </c>
      <c r="C86" s="38"/>
      <c r="D86" s="1"/>
      <c r="E86" s="56"/>
      <c r="F86" s="57">
        <v>1777.39</v>
      </c>
    </row>
    <row r="87" spans="1:6" ht="12.75">
      <c r="A87" s="1"/>
      <c r="B87" s="38" t="s">
        <v>135</v>
      </c>
      <c r="C87" s="38"/>
      <c r="D87" s="1"/>
      <c r="E87" s="56"/>
      <c r="F87" s="57">
        <v>9784.24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491209.4542662886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139</v>
      </c>
    </row>
    <row r="90" spans="1:6" ht="12.75">
      <c r="A90" s="13"/>
      <c r="B90" s="42">
        <v>44805</v>
      </c>
      <c r="C90" s="43">
        <v>829958</v>
      </c>
      <c r="D90" s="47">
        <f>F44</f>
        <v>230769.21</v>
      </c>
      <c r="E90" s="47">
        <f>F88</f>
        <v>491209.4542662886</v>
      </c>
      <c r="F90" s="45">
        <f>C90+D90-E90</f>
        <v>569517.7557337114</v>
      </c>
    </row>
    <row r="92" spans="1:6" ht="13.5" thickBot="1">
      <c r="A92" t="s">
        <v>116</v>
      </c>
      <c r="C92" s="53">
        <v>44805</v>
      </c>
      <c r="D92" s="8" t="s">
        <v>117</v>
      </c>
      <c r="E92" s="53">
        <v>44834</v>
      </c>
      <c r="F92" t="s">
        <v>118</v>
      </c>
    </row>
    <row r="93" spans="1:7" ht="13.5" thickBot="1">
      <c r="A93" t="s">
        <v>119</v>
      </c>
      <c r="F93" s="52">
        <f>E90</f>
        <v>491209.4542662886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2023-01-12T16:12:51Z</cp:lastPrinted>
  <dcterms:created xsi:type="dcterms:W3CDTF">2008-08-18T07:30:19Z</dcterms:created>
  <dcterms:modified xsi:type="dcterms:W3CDTF">2023-01-12T16:12:54Z</dcterms:modified>
  <cp:category/>
  <cp:version/>
  <cp:contentType/>
  <cp:contentStatus/>
</cp:coreProperties>
</file>