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<sst xmlns="http://schemas.openxmlformats.org/spreadsheetml/2006/main" count="161" uniqueCount="138">
  <si>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</si>
  <si>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</si>
  <si>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</si>
  <si>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</si>
  <si>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</si>
  <si>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</si>
  <si>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</si>
  <si>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</si>
  <si>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</si>
  <si>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</si>
  <si>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</si>
  <si>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</si>
  <si>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</si>
  <si>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</si>
  <si>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</si>
  <si>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</si>
  <si>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</si>
  <si>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</si>
  <si>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</si>
  <si>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</si>
  <si>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</si>
  <si>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</si>
  <si>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</si>
  <si>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</si>
  <si>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</si>
  <si>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</si>
  <si>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</si>
  <si>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</si>
  <si>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</si>
  <si>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</si>
  <si>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</si>
  <si>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</si>
  <si>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</si>
  <si>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</si>
  <si>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</si>
  <si>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</si>
  <si>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</si>
  <si>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</si>
  <si>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</si>
  <si>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</si>
  <si>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</si>
  <si>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</si>
  <si>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</si>
  <si>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</si>
  <si>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</si>
  <si>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</si>
  <si>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</si>
  <si>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</si>
  <si>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</si>
  <si>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</si>
  <si>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</si>
  <si>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</si>
  <si>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</si>
  <si>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</si>
  <si>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</si>
  <si>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</si>
  <si>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</si>
  <si>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</si>
  <si>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</si>
  <si>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</si>
  <si>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</si>
  <si>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</si>
  <si>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</si>
  <si>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</si>
  <si>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</si>
  <si>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</si>
  <si>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</si>
  <si>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</si>
  <si>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</si>
  <si>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</si>
  <si>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</si>
  <si>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</si>
  <si>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</si>
  <si>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</si>
  <si>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</si>
  <si>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</si>
  <si>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</si>
  <si>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</si>
  <si>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</si>
  <si>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</si>
  <si>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</si>
  <si>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</si>
  <si>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</si>
  <si>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</si>
  <si>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</si>
  <si>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</si>
  <si>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</si>
  <si>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</si>
  <si>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</si>
  <si>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</si>
  <si>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</si>
  <si>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</si>
  <si>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</si>
  <si>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</si>
  <si>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</si>
  <si>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</si>
  <si>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</si>
  <si>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</si>
  <si>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</si>
  <si>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</si>
  <si>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</si>
  <si>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</si>
  <si>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</si>
  <si>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</si>
  <si>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</si>
  <si>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</si>
  <si>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</si>
  <si>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</si>
  <si>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</si>
  <si>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</si>
  <si>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</si>
  <si>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</si>
  <si>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</si>
  <si>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</si>
  <si>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</si>
  <si>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</si>
  <si>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</si>
  <si>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</si>
  <si>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</si>
  <si>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</si>
  <si>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</si>
  <si>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</si>
  <si>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</si>
  <si>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</si>
  <si>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</si>
  <si>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</si>
  <si>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</si>
  <si>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</si>
  <si>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</si>
  <si>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</si>
  <si>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</si>
  <si>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r>
      <t>1.2 Арендаторы (</t>
    </r>
    <r>
      <rPr>
        <sz val="8"/>
        <rFont val="Arial Cyr"/>
        <family val="0"/>
      </rPr>
      <t xml:space="preserve"> ООО"Клавдия",ростел.комстар,спарк,эр-телеком,видикон)</t>
    </r>
  </si>
  <si>
    <t>2022 г.</t>
  </si>
  <si>
    <t>июля</t>
  </si>
  <si>
    <t>за   июль  2022 г.</t>
  </si>
  <si>
    <t>ост.на 01.08</t>
  </si>
  <si>
    <t>Промывка, опрессовка системы отопления</t>
  </si>
  <si>
    <t>Демонтаж, монтаж эл.узла при смене сопла (1шт)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</si>
</sst>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19">
      <selection activeCell="K24" sqref="K24:L26"/>
    </sheetView>
  </sheetViews>
  <sheetFormatPr defaultColWidth="9.00390625" defaultRowHeight="12.75"/>
  <cols>
    <col min="1" max="1" width="15.625" style="0" customWidth="1"/>
    <col min="3" max="3" width="11.00390625" style="0" customWidth="1"/>
    <col min="4" max="4" width="11.125" style="0" customWidth="1"/>
    <col min="5" max="5" width="11.375" style="0" customWidth="1"/>
    <col min="6" max="6" width="12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7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L7*160.174*1.302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34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1405.60373352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3.37</v>
      </c>
      <c r="M16" s="34">
        <f t="shared" si="0"/>
        <v>702.80186676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750.7675728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208.54654800000003</v>
      </c>
    </row>
    <row r="20" spans="1:13" ht="12.75">
      <c r="A20" t="s">
        <v>127</v>
      </c>
      <c r="J20" s="20"/>
      <c r="K20" s="27" t="s">
        <v>57</v>
      </c>
      <c r="L20" s="28">
        <f>SUM(L6:L19)</f>
        <v>14.709999999999999</v>
      </c>
      <c r="M20" s="33">
        <f>SUM(M6:M19)</f>
        <v>3067.7197210800005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136</v>
      </c>
      <c r="L24" s="34">
        <v>165.59</v>
      </c>
      <c r="M24" s="32">
        <f aca="true" t="shared" si="1" ref="M24:M36">L24*160.174*1.302*1.15</f>
        <v>39713.206315818</v>
      </c>
    </row>
    <row r="25" spans="1:13" ht="12.75">
      <c r="A25" t="s">
        <v>107</v>
      </c>
      <c r="J25" s="20">
        <v>3</v>
      </c>
      <c r="K25" s="20" t="s">
        <v>137</v>
      </c>
      <c r="L25" s="34">
        <v>3.12</v>
      </c>
      <c r="M25" s="32">
        <f t="shared" si="1"/>
        <v>748.265014224</v>
      </c>
    </row>
    <row r="26" spans="1:13" ht="12.75">
      <c r="A26" t="s">
        <v>108</v>
      </c>
      <c r="J26" s="20">
        <v>4</v>
      </c>
      <c r="K26" s="20"/>
      <c r="L26" s="34"/>
      <c r="M26" s="32">
        <f t="shared" si="1"/>
        <v>0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/>
      <c r="L27" s="25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6</v>
      </c>
      <c r="K28" s="20"/>
      <c r="L28" s="25"/>
      <c r="M28" s="32">
        <f t="shared" si="1"/>
        <v>0</v>
      </c>
    </row>
    <row r="29" spans="10:13" ht="12.75">
      <c r="J29" s="20">
        <v>7</v>
      </c>
      <c r="K29" s="20"/>
      <c r="L29" s="25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/>
      <c r="K37" s="29" t="s">
        <v>57</v>
      </c>
      <c r="L37" s="33">
        <f>SUM(L24:L36)</f>
        <v>168.71</v>
      </c>
      <c r="M37" s="33">
        <f>SUM(M24:M36)</f>
        <v>40461.471330042004</v>
      </c>
    </row>
    <row r="38" ht="12.75">
      <c r="K38" s="1" t="s">
        <v>61</v>
      </c>
    </row>
    <row r="39" spans="1:13" ht="12.75">
      <c r="A39" s="2" t="s">
        <v>6</v>
      </c>
      <c r="F39" s="11">
        <v>97877.44</v>
      </c>
      <c r="J39" s="22" t="s">
        <v>35</v>
      </c>
      <c r="K39" s="22"/>
      <c r="L39" s="22" t="s">
        <v>62</v>
      </c>
      <c r="M39" s="22" t="s">
        <v>41</v>
      </c>
    </row>
    <row r="40" spans="1:13" ht="12.75">
      <c r="A40" t="s">
        <v>7</v>
      </c>
      <c r="F40" s="5">
        <v>87119.34</v>
      </c>
      <c r="J40" s="23" t="s">
        <v>36</v>
      </c>
      <c r="K40" s="23" t="s">
        <v>37</v>
      </c>
      <c r="L40" s="23"/>
      <c r="M40" s="23" t="s">
        <v>63</v>
      </c>
    </row>
    <row r="41" spans="2:13" ht="12.75">
      <c r="B41" t="s">
        <v>8</v>
      </c>
      <c r="F41" s="9">
        <f>F40/F39</f>
        <v>0.890086009605482</v>
      </c>
      <c r="J41" s="20">
        <v>1</v>
      </c>
      <c r="K41" s="20"/>
      <c r="L41" s="25"/>
      <c r="M41" s="34"/>
    </row>
    <row r="42" spans="1:13" ht="12.75">
      <c r="A42" s="13" t="s">
        <v>131</v>
      </c>
      <c r="B42" s="13"/>
      <c r="C42" s="13"/>
      <c r="D42" s="13"/>
      <c r="E42" s="13"/>
      <c r="F42" s="5">
        <f>(263.4*13.75)+800+250+250+400+105</f>
        <v>5426.75</v>
      </c>
      <c r="J42" s="20">
        <v>2</v>
      </c>
      <c r="K42" s="20"/>
      <c r="L42" s="25"/>
      <c r="M42" s="25"/>
    </row>
    <row r="43" spans="1:13" ht="12.75">
      <c r="A43" s="3" t="s">
        <v>9</v>
      </c>
      <c r="B43" s="3"/>
      <c r="C43" s="3"/>
      <c r="D43" s="3"/>
      <c r="E43" s="1"/>
      <c r="F43" s="8">
        <f>F40+F42</f>
        <v>92546.09</v>
      </c>
      <c r="J43" s="20">
        <v>3</v>
      </c>
      <c r="K43" s="20"/>
      <c r="L43" s="25"/>
      <c r="M43" s="25"/>
    </row>
    <row r="44" spans="10:13" ht="12.75">
      <c r="J44" s="20">
        <v>4</v>
      </c>
      <c r="K44" s="20"/>
      <c r="L44" s="25"/>
      <c r="M44" s="25"/>
    </row>
    <row r="45" spans="2:13" ht="12.75">
      <c r="B45" s="1" t="s">
        <v>10</v>
      </c>
      <c r="C45" s="1"/>
      <c r="J45" s="20">
        <v>5</v>
      </c>
      <c r="K45" s="20"/>
      <c r="L45" s="25"/>
      <c r="M45" s="25"/>
    </row>
    <row r="46" spans="10:13" ht="12.75">
      <c r="J46" s="20">
        <v>6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7</v>
      </c>
      <c r="K47" s="20"/>
      <c r="L47" s="25"/>
      <c r="M47" s="25"/>
    </row>
    <row r="48" spans="1:13" ht="12.75">
      <c r="A48" t="s">
        <v>12</v>
      </c>
      <c r="F48" s="11">
        <f>(9231)*1.302</f>
        <v>12018.762</v>
      </c>
      <c r="J48" s="20">
        <v>8</v>
      </c>
      <c r="K48" s="20"/>
      <c r="L48" s="25"/>
      <c r="M48" s="25"/>
    </row>
    <row r="49" spans="1:13" ht="12.75">
      <c r="A49" s="6" t="s">
        <v>15</v>
      </c>
      <c r="F49" s="11">
        <f>(5154)*1.302</f>
        <v>6710.508</v>
      </c>
      <c r="J49" s="20">
        <v>9</v>
      </c>
      <c r="K49" s="20"/>
      <c r="L49" s="25"/>
      <c r="M49" s="25"/>
    </row>
    <row r="50" spans="1:13" ht="12.75">
      <c r="A50" s="55" t="s">
        <v>83</v>
      </c>
      <c r="B50" s="47"/>
      <c r="C50" s="47"/>
      <c r="D50" s="47"/>
      <c r="E50" s="56">
        <v>0</v>
      </c>
      <c r="F50" s="54">
        <f>E50*E32</f>
        <v>0</v>
      </c>
      <c r="J50" s="20">
        <v>10</v>
      </c>
      <c r="K50" s="20"/>
      <c r="L50" s="25"/>
      <c r="M50" s="25"/>
    </row>
    <row r="51" spans="1:13" ht="12.75">
      <c r="A51" s="4" t="s">
        <v>33</v>
      </c>
      <c r="F51" s="31">
        <f>F48+F49+F50</f>
        <v>18729.27</v>
      </c>
      <c r="J51" s="20">
        <v>11</v>
      </c>
      <c r="K51" s="20"/>
      <c r="L51" s="25"/>
      <c r="M51" s="25"/>
    </row>
    <row r="52" spans="1:13" ht="12.75">
      <c r="A52" s="4" t="s">
        <v>16</v>
      </c>
      <c r="J52" s="20">
        <v>12</v>
      </c>
      <c r="K52" s="20"/>
      <c r="L52" s="25"/>
      <c r="M52" s="25"/>
    </row>
    <row r="53" spans="1:13" ht="12.75">
      <c r="A53" t="s">
        <v>74</v>
      </c>
      <c r="C53" s="13"/>
      <c r="D53" s="46">
        <v>0</v>
      </c>
      <c r="E53" s="13" t="s">
        <v>14</v>
      </c>
      <c r="F53" s="11">
        <f>E32*D53</f>
        <v>0</v>
      </c>
      <c r="J53" s="20">
        <v>13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</v>
      </c>
      <c r="E54" t="s">
        <v>14</v>
      </c>
      <c r="F54" s="5">
        <f>B54*D54</f>
        <v>0</v>
      </c>
      <c r="J54" s="20">
        <v>14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15</v>
      </c>
      <c r="K55" s="20"/>
      <c r="L55" s="25"/>
      <c r="M55" s="25"/>
    </row>
    <row r="56" spans="1:13" ht="12.75">
      <c r="A56" s="4" t="s">
        <v>18</v>
      </c>
      <c r="B56" s="4"/>
      <c r="J56" s="20">
        <v>16</v>
      </c>
      <c r="K56" s="20"/>
      <c r="L56" s="25"/>
      <c r="M56" s="25"/>
    </row>
    <row r="57" spans="1:13" ht="12.75">
      <c r="A57" t="s">
        <v>19</v>
      </c>
      <c r="C57" s="47">
        <v>304061</v>
      </c>
      <c r="D57">
        <v>224780.8</v>
      </c>
      <c r="E57">
        <v>5990.2</v>
      </c>
      <c r="F57" s="35">
        <f>C57/D57*E57</f>
        <v>8102.943855525027</v>
      </c>
      <c r="J57" s="20">
        <v>17</v>
      </c>
      <c r="K57" s="20"/>
      <c r="L57" s="25"/>
      <c r="M57" s="25"/>
    </row>
    <row r="58" spans="1:13" ht="12.75">
      <c r="A58" t="s">
        <v>20</v>
      </c>
      <c r="F58" s="35">
        <f>M20</f>
        <v>3067.7197210800005</v>
      </c>
      <c r="J58" s="20">
        <v>18</v>
      </c>
      <c r="K58" s="20"/>
      <c r="L58" s="25"/>
      <c r="M58" s="25"/>
    </row>
    <row r="59" spans="1:13" ht="12.75">
      <c r="A59" t="s">
        <v>21</v>
      </c>
      <c r="F59" s="11">
        <f>M37</f>
        <v>40461.471330042004</v>
      </c>
      <c r="J59" s="20">
        <v>19</v>
      </c>
      <c r="K59" s="20"/>
      <c r="L59" s="25"/>
      <c r="M59" s="25"/>
    </row>
    <row r="60" spans="1:13" ht="12.75">
      <c r="A60" t="s">
        <v>71</v>
      </c>
      <c r="F60" s="5">
        <f>1*600*1.302</f>
        <v>781.2</v>
      </c>
      <c r="J60" s="20">
        <v>20</v>
      </c>
      <c r="K60" s="20"/>
      <c r="L60" s="25"/>
      <c r="M60" s="25"/>
    </row>
    <row r="61" spans="1:13" ht="12.75">
      <c r="A61" t="s">
        <v>22</v>
      </c>
      <c r="F61" s="11">
        <f>M61</f>
        <v>0</v>
      </c>
      <c r="J61" s="20"/>
      <c r="K61" s="20"/>
      <c r="L61" s="30" t="s">
        <v>64</v>
      </c>
      <c r="M61" s="33">
        <f>SUM(M41:M60)</f>
        <v>0</v>
      </c>
    </row>
    <row r="62" spans="1:6" ht="12.75">
      <c r="A62" t="s">
        <v>23</v>
      </c>
      <c r="F62" s="5"/>
    </row>
    <row r="63" spans="1:6" ht="12.75">
      <c r="A63" t="s">
        <v>24</v>
      </c>
      <c r="F63" s="5"/>
    </row>
    <row r="64" spans="2:6" ht="12.75">
      <c r="B64">
        <v>5990.2</v>
      </c>
      <c r="C64" t="s">
        <v>13</v>
      </c>
      <c r="D64" s="11">
        <v>0.29</v>
      </c>
      <c r="E64" t="s">
        <v>14</v>
      </c>
      <c r="F64" s="11">
        <f>B64*D64</f>
        <v>1737.158</v>
      </c>
    </row>
    <row r="65" spans="1:6" ht="12.75">
      <c r="A65" s="47" t="s">
        <v>75</v>
      </c>
      <c r="B65" s="47"/>
      <c r="C65" s="47"/>
      <c r="D65" s="54"/>
      <c r="E65" s="47"/>
      <c r="F65" s="54">
        <v>0</v>
      </c>
    </row>
    <row r="66" spans="1:6" ht="12.75">
      <c r="A66" s="47" t="s">
        <v>84</v>
      </c>
      <c r="B66" s="47"/>
      <c r="C66" s="47"/>
      <c r="D66" s="54">
        <v>0</v>
      </c>
      <c r="E66" s="47"/>
      <c r="F66" s="54">
        <f>D66*E32</f>
        <v>0</v>
      </c>
    </row>
    <row r="67" spans="1:6" ht="12.75">
      <c r="A67" s="4" t="s">
        <v>25</v>
      </c>
      <c r="B67" s="10"/>
      <c r="C67" s="10"/>
      <c r="F67" s="31">
        <f>SUM(F57:F66)</f>
        <v>54150.49290664703</v>
      </c>
    </row>
    <row r="68" spans="1:6" ht="12.75">
      <c r="A68" s="4" t="s">
        <v>26</v>
      </c>
      <c r="F68" s="5"/>
    </row>
    <row r="69" spans="1:6" ht="12.75">
      <c r="A69" t="s">
        <v>27</v>
      </c>
      <c r="B69">
        <v>5990.2</v>
      </c>
      <c r="C69" t="s">
        <v>65</v>
      </c>
      <c r="D69" s="5">
        <v>0.2</v>
      </c>
      <c r="E69" t="s">
        <v>14</v>
      </c>
      <c r="F69" s="11">
        <f>B69*D69</f>
        <v>1198.04</v>
      </c>
    </row>
    <row r="70" spans="1:6" ht="12.75">
      <c r="A70" t="s">
        <v>28</v>
      </c>
      <c r="F70" s="5"/>
    </row>
    <row r="71" spans="1:6" ht="12.75">
      <c r="A71" s="7" t="s">
        <v>72</v>
      </c>
      <c r="F71" s="5"/>
    </row>
    <row r="72" spans="2:6" ht="12.75">
      <c r="B72">
        <v>5990.2</v>
      </c>
      <c r="C72" t="s">
        <v>13</v>
      </c>
      <c r="D72" s="11">
        <v>1.26</v>
      </c>
      <c r="E72" t="s">
        <v>14</v>
      </c>
      <c r="F72" s="11">
        <f>B72*D72</f>
        <v>7547.652</v>
      </c>
    </row>
    <row r="73" spans="1:6" ht="12.75">
      <c r="A73" s="4" t="s">
        <v>29</v>
      </c>
      <c r="F73" s="31">
        <f>F69+F72</f>
        <v>8745.692</v>
      </c>
    </row>
    <row r="74" ht="12.75">
      <c r="A74" s="4" t="s">
        <v>30</v>
      </c>
    </row>
    <row r="75" spans="1:6" ht="12.75">
      <c r="A75" s="7" t="s">
        <v>73</v>
      </c>
      <c r="B75" s="7"/>
      <c r="C75" s="7"/>
      <c r="D75" s="7"/>
      <c r="E75" s="7"/>
      <c r="F75" s="7"/>
    </row>
    <row r="76" spans="2:6" ht="12.75">
      <c r="B76">
        <v>5990.2</v>
      </c>
      <c r="C76" t="s">
        <v>13</v>
      </c>
      <c r="D76" s="11">
        <v>2.6</v>
      </c>
      <c r="E76" t="s">
        <v>14</v>
      </c>
      <c r="F76" s="11">
        <f>B76*D76</f>
        <v>15574.52</v>
      </c>
    </row>
    <row r="77" spans="1:6" ht="12.75">
      <c r="A77" s="4" t="s">
        <v>31</v>
      </c>
      <c r="F77" s="31">
        <f>SUM(F76)</f>
        <v>15574.52</v>
      </c>
    </row>
    <row r="78" spans="1:6" ht="12.75">
      <c r="A78" s="57" t="s">
        <v>78</v>
      </c>
      <c r="B78" s="47"/>
      <c r="C78" s="47"/>
      <c r="D78" s="56">
        <v>0</v>
      </c>
      <c r="E78" s="47"/>
      <c r="F78" s="58">
        <f>D78*E32</f>
        <v>0</v>
      </c>
    </row>
    <row r="79" spans="1:6" ht="12.75">
      <c r="A79" s="1" t="s">
        <v>32</v>
      </c>
      <c r="B79" s="1"/>
      <c r="F79" s="31">
        <f>F51+F55+F67+F73+F77+F78</f>
        <v>97199.97490664702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5637.598544585527</v>
      </c>
    </row>
    <row r="81" spans="1:6" ht="12.75">
      <c r="A81" s="1"/>
      <c r="B81" s="36" t="s">
        <v>128</v>
      </c>
      <c r="C81" s="36"/>
      <c r="D81" s="1"/>
      <c r="E81" s="52"/>
      <c r="F81" s="53">
        <v>0</v>
      </c>
    </row>
    <row r="82" spans="1:6" ht="12.75">
      <c r="A82" s="1"/>
      <c r="B82" s="36" t="s">
        <v>129</v>
      </c>
      <c r="C82" s="36"/>
      <c r="D82" s="1"/>
      <c r="E82" s="52"/>
      <c r="F82" s="53">
        <f>2*419.32</f>
        <v>838.64</v>
      </c>
    </row>
    <row r="83" spans="1:6" ht="12.75">
      <c r="A83" s="1"/>
      <c r="B83" s="36" t="s">
        <v>130</v>
      </c>
      <c r="C83" s="36"/>
      <c r="D83" s="1"/>
      <c r="E83" s="52"/>
      <c r="F83" s="53">
        <v>0</v>
      </c>
    </row>
    <row r="84" spans="1:9" ht="15">
      <c r="A84" s="12" t="s">
        <v>34</v>
      </c>
      <c r="B84" s="12"/>
      <c r="C84" s="45"/>
      <c r="D84" s="12"/>
      <c r="E84" s="12"/>
      <c r="F84" s="42">
        <f>F79+F80+F81+F82+F83</f>
        <v>103676.21345123256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44743</v>
      </c>
      <c r="C86" s="40">
        <v>368548</v>
      </c>
      <c r="D86" s="43">
        <f>F43</f>
        <v>92546.09</v>
      </c>
      <c r="E86" s="43">
        <f>F84</f>
        <v>103676.21345123256</v>
      </c>
      <c r="F86" s="44">
        <f>C86+D86-E86</f>
        <v>357417.87654876744</v>
      </c>
    </row>
    <row r="88" spans="1:6" ht="13.5" thickBot="1">
      <c r="A88" t="s">
        <v>112</v>
      </c>
      <c r="C88" s="49">
        <v>44743</v>
      </c>
      <c r="D88" s="8" t="s">
        <v>113</v>
      </c>
      <c r="E88" s="49">
        <v>44773</v>
      </c>
      <c r="F88" t="s">
        <v>114</v>
      </c>
    </row>
    <row r="89" spans="1:7" ht="13.5" thickBot="1">
      <c r="A89" t="s">
        <v>115</v>
      </c>
      <c r="F89" s="50">
        <f>E86</f>
        <v>103676.21345123256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2020-09-12T14:11:17Z</cp:lastPrinted>
  <dcterms:created xsi:type="dcterms:W3CDTF">2008-08-18T07:30:19Z</dcterms:created>
  <dcterms:modified xsi:type="dcterms:W3CDTF">2022-09-28T12:53:05Z</dcterms:modified>
  <cp:category/>
  <cp:version/>
  <cp:contentType/>
  <cp:contentStatus/>
</cp:coreProperties>
</file>