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<sst xmlns="http://schemas.openxmlformats.org/spreadsheetml/2006/main" count="167" uniqueCount="143">
  <si>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</si>
  <si>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</si>
  <si>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</si>
  <si>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</si>
  <si>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</si>
  <si>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</si>
  <si>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</si>
  <si>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</si>
  <si>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</si>
  <si>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</si>
  <si>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</si>
  <si>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</si>
  <si>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</si>
  <si>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</si>
  <si>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</si>
  <si>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</si>
  <si>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</si>
  <si>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</si>
  <si>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</si>
  <si>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</si>
  <si>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</si>
  <si>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</si>
  <si>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</si>
  <si>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</si>
  <si>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</si>
  <si>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</si>
  <si>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</si>
  <si>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</si>
  <si>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</si>
  <si>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</si>
  <si>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</si>
  <si>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</si>
  <si>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</si>
  <si>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</si>
  <si>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</si>
  <si>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</si>
  <si>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</si>
  <si>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</si>
  <si>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</si>
  <si>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</si>
  <si>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</si>
  <si>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</si>
  <si>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</si>
  <si>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</si>
  <si>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</si>
  <si>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</si>
  <si>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</si>
  <si>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</si>
  <si>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</si>
  <si>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</si>
  <si>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</si>
  <si>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</si>
  <si>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</si>
  <si>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</si>
  <si>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</si>
  <si>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</si>
  <si>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</si>
  <si>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</si>
  <si>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</si>
  <si>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</si>
  <si>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</si>
  <si>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</si>
  <si>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</si>
  <si>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</si>
  <si>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</si>
  <si>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</si>
  <si>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</si>
  <si>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</si>
  <si>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</si>
  <si>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</si>
  <si>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</si>
  <si>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</si>
  <si>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</si>
  <si>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</si>
  <si>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</si>
  <si>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</si>
  <si>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</si>
  <si>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</si>
  <si>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</si>
  <si>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</si>
  <si>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</si>
  <si>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</si>
  <si>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</si>
  <si>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</si>
  <si>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</si>
  <si>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</si>
  <si>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</si>
  <si>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</si>
  <si>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</si>
  <si>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</si>
  <si>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</si>
  <si>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</si>
  <si>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</si>
  <si>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</si>
  <si>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</si>
  <si>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</si>
  <si>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</si>
  <si>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</si>
  <si>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</si>
  <si>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</si>
  <si>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</si>
  <si>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</si>
  <si>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</si>
  <si>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</si>
  <si>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</si>
  <si>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</si>
  <si>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</si>
  <si>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</si>
  <si>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</si>
  <si>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</si>
  <si>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</si>
  <si>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</si>
  <si>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</si>
  <si>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</si>
  <si>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</si>
  <si>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</si>
  <si>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</si>
  <si>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</si>
  <si>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</si>
  <si>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</si>
  <si>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</si>
  <si>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</si>
  <si>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</si>
  <si>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</si>
  <si>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</si>
  <si>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</si>
  <si>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</si>
  <si>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</si>
  <si>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</si>
  <si>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</si>
  <si>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</si>
  <si>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</si>
  <si>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2022 г.</t>
  </si>
  <si>
    <t>за   ноябрь-декабрь  2022 г.</t>
  </si>
  <si>
    <t>01.11.2022г.</t>
  </si>
  <si>
    <t>ост.на 01.01</t>
  </si>
  <si>
    <t>декабря</t>
  </si>
  <si>
    <t>смена ламп (2шт) п-д2</t>
  </si>
  <si>
    <t>лампа</t>
  </si>
  <si>
    <t>2шт</t>
  </si>
  <si>
    <t xml:space="preserve">смена ламп (8шт) </t>
  </si>
  <si>
    <t>8шт</t>
  </si>
  <si>
    <t>установка и украшение ёлки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</si>
</sst>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11</v>
      </c>
      <c r="E1" s="59">
        <v>12</v>
      </c>
      <c r="K1" t="s">
        <v>67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136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</v>
      </c>
      <c r="M6" s="34">
        <f>L6*160.174*1.302</f>
        <v>542.2210248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3.72</v>
      </c>
      <c r="M11" s="34">
        <f t="shared" si="0"/>
        <v>775.7931585600002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12.790000000000001</v>
      </c>
      <c r="M20" s="33">
        <f>SUM(M6:M19)</f>
        <v>2667.3103489200003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34">
        <v>0.14</v>
      </c>
      <c r="M24" s="32">
        <f aca="true" t="shared" si="1" ref="M24:M37">L24*160.174*1.302*1.15</f>
        <v>33.575994228000006</v>
      </c>
    </row>
    <row r="25" spans="1:13" ht="12.75">
      <c r="A25" t="s">
        <v>106</v>
      </c>
      <c r="J25" s="20">
        <v>2</v>
      </c>
      <c r="K25" s="20" t="s">
        <v>140</v>
      </c>
      <c r="L25" s="34">
        <f>0.08*7.1</f>
        <v>0.568</v>
      </c>
      <c r="M25" s="32">
        <f t="shared" si="1"/>
        <v>136.2226051536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0.708</v>
      </c>
      <c r="M38" s="33">
        <f>SUM(M24:M37)</f>
        <v>169.7985993816</v>
      </c>
    </row>
    <row r="39" spans="1:11" ht="12.75">
      <c r="A39" s="2" t="s">
        <v>6</v>
      </c>
      <c r="F39" s="11">
        <v>112961.38</v>
      </c>
      <c r="K39" s="1" t="s">
        <v>62</v>
      </c>
    </row>
    <row r="40" spans="1:13" ht="12.75">
      <c r="A40" t="s">
        <v>7</v>
      </c>
      <c r="F40" s="5">
        <v>106647.07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0.9441020462037557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138</v>
      </c>
      <c r="L42" s="25" t="s">
        <v>139</v>
      </c>
      <c r="M42" s="34">
        <f>2*14.43</f>
        <v>28.86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107652.07</v>
      </c>
      <c r="J43" s="20">
        <v>2</v>
      </c>
      <c r="K43" s="20" t="s">
        <v>138</v>
      </c>
      <c r="L43" s="25" t="s">
        <v>141</v>
      </c>
      <c r="M43" s="25">
        <f>8*20</f>
        <v>160</v>
      </c>
    </row>
    <row r="44" spans="10:13" ht="12.75">
      <c r="J44" s="20">
        <v>3</v>
      </c>
      <c r="K44" s="20" t="s">
        <v>142</v>
      </c>
      <c r="L44" s="25"/>
      <c r="M44" s="34">
        <f>0.1*E32</f>
        <v>346.56</v>
      </c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(6715)*1.302</f>
        <v>8742.93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(2863)*1.302</f>
        <v>3727.626</v>
      </c>
      <c r="J49" s="20">
        <v>8</v>
      </c>
      <c r="K49" s="20"/>
      <c r="L49" s="25"/>
      <c r="M49" s="25"/>
    </row>
    <row r="50" spans="1:13" ht="12.75">
      <c r="A50" s="55" t="s">
        <v>82</v>
      </c>
      <c r="B50" s="46"/>
      <c r="C50" s="46"/>
      <c r="D50" s="46"/>
      <c r="E50" s="56">
        <v>0.81</v>
      </c>
      <c r="F50" s="47">
        <f>E50*E32</f>
        <v>2807.136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15277.692000000001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0.5</v>
      </c>
      <c r="E54" t="s">
        <v>14</v>
      </c>
      <c r="F54" s="11">
        <f>B54*D54</f>
        <v>643.5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643.5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6">
        <v>599363</v>
      </c>
      <c r="D57">
        <v>222535.4</v>
      </c>
      <c r="E57">
        <v>3465.6</v>
      </c>
      <c r="F57" s="35">
        <f>C57/D57*E57</f>
        <v>9334.03140713792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2667.3103489200003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169.7985993816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535.4200000000001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0.48</v>
      </c>
      <c r="E64" t="s">
        <v>14</v>
      </c>
      <c r="F64" s="11">
        <f>B64*D64</f>
        <v>1663.4879999999998</v>
      </c>
      <c r="J64" s="20">
        <v>23</v>
      </c>
      <c r="K64" s="20"/>
      <c r="L64" s="25"/>
      <c r="M64" s="25"/>
    </row>
    <row r="65" spans="1:13" ht="12.75">
      <c r="A65" s="60" t="s">
        <v>131</v>
      </c>
      <c r="B65" s="60"/>
      <c r="C65" s="60"/>
      <c r="D65" s="61"/>
      <c r="E65" s="60"/>
      <c r="F65" s="61">
        <v>10401.6</v>
      </c>
      <c r="J65" s="20">
        <v>24</v>
      </c>
      <c r="K65" s="20"/>
      <c r="L65" s="25"/>
      <c r="M65" s="25"/>
    </row>
    <row r="66" spans="1:13" ht="12.75">
      <c r="A66" s="46" t="s">
        <v>83</v>
      </c>
      <c r="B66" s="46"/>
      <c r="C66" s="46"/>
      <c r="D66" s="47">
        <v>0.68</v>
      </c>
      <c r="E66" s="46"/>
      <c r="F66" s="47">
        <f>D66*E32</f>
        <v>2356.608</v>
      </c>
      <c r="J66" s="20"/>
      <c r="K66" s="20"/>
      <c r="L66" s="30" t="s">
        <v>65</v>
      </c>
      <c r="M66" s="33">
        <f>SUM(M42:M65)</f>
        <v>535.4200000000001</v>
      </c>
    </row>
    <row r="67" spans="1:6" ht="12.75">
      <c r="A67" s="4" t="s">
        <v>25</v>
      </c>
      <c r="B67" s="10"/>
      <c r="C67" s="10"/>
      <c r="F67" s="31">
        <f>SUM(F57:F66)</f>
        <v>27128.25635543952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0.4</v>
      </c>
      <c r="E69" t="s">
        <v>14</v>
      </c>
      <c r="F69" s="11">
        <f>B69*D69</f>
        <v>1386.24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5.17</v>
      </c>
      <c r="E72" t="s">
        <v>14</v>
      </c>
      <c r="F72" s="11">
        <f>B72*D72</f>
        <v>17917.152</v>
      </c>
    </row>
    <row r="73" spans="1:6" ht="12.75">
      <c r="A73" s="4" t="s">
        <v>29</v>
      </c>
      <c r="F73" s="31">
        <f>F69+F72</f>
        <v>19303.392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5.3</v>
      </c>
      <c r="E76" t="s">
        <v>14</v>
      </c>
      <c r="F76" s="11">
        <f>B76*D76</f>
        <v>18367.68</v>
      </c>
    </row>
    <row r="77" spans="1:6" ht="12.75">
      <c r="A77" s="4" t="s">
        <v>32</v>
      </c>
      <c r="F77" s="31">
        <f>SUM(F76)</f>
        <v>18367.68</v>
      </c>
    </row>
    <row r="78" spans="1:6" ht="12.75">
      <c r="A78" s="57" t="s">
        <v>77</v>
      </c>
      <c r="B78" s="46"/>
      <c r="C78" s="46"/>
      <c r="D78" s="56">
        <v>2.12</v>
      </c>
      <c r="E78" s="46"/>
      <c r="F78" s="58">
        <f>D78*E32</f>
        <v>7347.072</v>
      </c>
    </row>
    <row r="79" spans="1:6" ht="12.75">
      <c r="A79" s="1" t="s">
        <v>33</v>
      </c>
      <c r="B79" s="1"/>
      <c r="F79" s="44">
        <f>F51+F55+F67+F73+F77+F78</f>
        <v>88067.59235543951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5107.920356615491</v>
      </c>
    </row>
    <row r="81" spans="1:6" ht="12.75">
      <c r="A81" s="1"/>
      <c r="B81" s="37" t="s">
        <v>127</v>
      </c>
      <c r="C81" s="37"/>
      <c r="D81" s="1"/>
      <c r="E81" s="52"/>
      <c r="F81" s="53">
        <f>3337.5+3637.5</f>
        <v>6975</v>
      </c>
    </row>
    <row r="82" spans="1:6" ht="12.75">
      <c r="A82" s="1"/>
      <c r="B82" s="37" t="s">
        <v>128</v>
      </c>
      <c r="C82" s="37"/>
      <c r="D82" s="1"/>
      <c r="E82" s="52"/>
      <c r="F82" s="53">
        <f>442.65+452.1</f>
        <v>894.75</v>
      </c>
    </row>
    <row r="83" spans="1:6" ht="12.75">
      <c r="A83" s="1"/>
      <c r="B83" s="37" t="s">
        <v>129</v>
      </c>
      <c r="C83" s="37"/>
      <c r="D83" s="1"/>
      <c r="E83" s="52"/>
      <c r="F83" s="53">
        <f>2433.52+2645.54</f>
        <v>5079.0599999999995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106124.322712055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4" t="s">
        <v>135</v>
      </c>
    </row>
    <row r="86" spans="1:6" ht="12.75">
      <c r="A86" s="13"/>
      <c r="B86" s="40">
        <v>45231</v>
      </c>
      <c r="C86" s="41">
        <v>-793559</v>
      </c>
      <c r="D86" s="42">
        <f>F43</f>
        <v>107652.07</v>
      </c>
      <c r="E86" s="42">
        <f>F84</f>
        <v>106124.322712055</v>
      </c>
      <c r="F86" s="43">
        <f>C86+D86-E86</f>
        <v>-792031.2527120549</v>
      </c>
    </row>
    <row r="88" spans="1:6" ht="13.5" thickBot="1">
      <c r="A88" t="s">
        <v>111</v>
      </c>
      <c r="C88" s="49" t="s">
        <v>134</v>
      </c>
      <c r="D88" s="8" t="s">
        <v>112</v>
      </c>
      <c r="E88" s="49">
        <v>44926</v>
      </c>
      <c r="F88" t="s">
        <v>113</v>
      </c>
    </row>
    <row r="89" spans="1:7" ht="13.5" thickBot="1">
      <c r="A89" t="s">
        <v>114</v>
      </c>
      <c r="F89" s="50">
        <f>E86</f>
        <v>106124.322712055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2023-01-12T17:17:12Z</cp:lastPrinted>
  <dcterms:created xsi:type="dcterms:W3CDTF">2008-08-18T07:30:19Z</dcterms:created>
  <dcterms:modified xsi:type="dcterms:W3CDTF">2023-03-21T07:05:07Z</dcterms:modified>
  <cp:category/>
  <cp:version/>
  <cp:contentType/>
  <cp:contentStatus/>
</cp:coreProperties>
</file>