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<sst xmlns="http://schemas.openxmlformats.org/spreadsheetml/2006/main" count="160" uniqueCount="137">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</sst>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K24" sqref="K24:L25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3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2.77</v>
      </c>
      <c r="M6" s="46">
        <f>L6*160.174*1.302</f>
        <v>577.67393796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688.2036084</v>
      </c>
    </row>
    <row r="14" spans="1:13" ht="12.75">
      <c r="A14" t="s">
        <v>96</v>
      </c>
      <c r="J14" s="20">
        <v>5</v>
      </c>
      <c r="K14" s="19" t="s">
        <v>50</v>
      </c>
      <c r="L14" s="25">
        <v>8.47</v>
      </c>
      <c r="M14" s="46">
        <f t="shared" si="0"/>
        <v>1766.3892615600003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17.29</v>
      </c>
      <c r="M20" s="32">
        <f>SUM(M6:M19)</f>
        <v>3605.7698149200005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v>83.2</v>
      </c>
      <c r="M24" s="31">
        <f aca="true" t="shared" si="1" ref="M24:M46">L24*160.174*1.302*1.15</f>
        <v>19953.733712639998</v>
      </c>
    </row>
    <row r="25" spans="1:13" ht="12.75">
      <c r="A25" t="s">
        <v>106</v>
      </c>
      <c r="J25" s="20">
        <v>2</v>
      </c>
      <c r="K25" s="20" t="s">
        <v>136</v>
      </c>
      <c r="L25" s="46">
        <v>3.12</v>
      </c>
      <c r="M25" s="31">
        <f t="shared" si="1"/>
        <v>748.265014224</v>
      </c>
    </row>
    <row r="26" spans="1:13" ht="12.75">
      <c r="A26" t="s">
        <v>107</v>
      </c>
      <c r="J26" s="20">
        <v>3</v>
      </c>
      <c r="K26" s="20"/>
      <c r="L26" s="46"/>
      <c r="M26" s="31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6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46"/>
      <c r="M38" s="31">
        <f t="shared" si="1"/>
        <v>0</v>
      </c>
    </row>
    <row r="39" spans="10:13" ht="12.75">
      <c r="J39" s="20">
        <v>16</v>
      </c>
      <c r="K39" s="20"/>
      <c r="L39" s="46"/>
      <c r="M39" s="31">
        <f t="shared" si="1"/>
        <v>0</v>
      </c>
    </row>
    <row r="40" spans="1:13" ht="12.75">
      <c r="A40" s="2" t="s">
        <v>6</v>
      </c>
      <c r="F40" s="11">
        <f>61899.88+27630.18</f>
        <v>89530.06</v>
      </c>
      <c r="J40" s="20">
        <v>17</v>
      </c>
      <c r="K40" s="20"/>
      <c r="L40" s="46"/>
      <c r="M40" s="31">
        <f t="shared" si="1"/>
        <v>0</v>
      </c>
    </row>
    <row r="41" spans="1:13" ht="12.75">
      <c r="A41" t="s">
        <v>7</v>
      </c>
      <c r="F41" s="5">
        <v>63492.79</v>
      </c>
      <c r="J41" s="20">
        <v>18</v>
      </c>
      <c r="K41" s="20"/>
      <c r="L41" s="46"/>
      <c r="M41" s="31">
        <f t="shared" si="1"/>
        <v>0</v>
      </c>
    </row>
    <row r="42" spans="2:13" ht="12.75">
      <c r="B42" t="s">
        <v>8</v>
      </c>
      <c r="F42" s="9">
        <f>F41/F40</f>
        <v>0.7091784591677924</v>
      </c>
      <c r="J42" s="20">
        <v>19</v>
      </c>
      <c r="K42" s="20"/>
      <c r="L42" s="46"/>
      <c r="M42" s="31">
        <f t="shared" si="1"/>
        <v>0</v>
      </c>
    </row>
    <row r="43" spans="1:13" ht="12.75">
      <c r="A43" t="s">
        <v>126</v>
      </c>
      <c r="E43" s="53"/>
      <c r="F43" s="11">
        <f>250+400+250+(27.3*14.65)</f>
        <v>1299.945</v>
      </c>
      <c r="J43" s="20">
        <v>20</v>
      </c>
      <c r="K43" s="20"/>
      <c r="L43" s="46"/>
      <c r="M43" s="31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64792.735</v>
      </c>
      <c r="J44" s="20">
        <v>21</v>
      </c>
      <c r="K44" s="20"/>
      <c r="L44" s="46"/>
      <c r="M44" s="31">
        <f t="shared" si="1"/>
        <v>0</v>
      </c>
    </row>
    <row r="45" spans="10:13" ht="12.75">
      <c r="J45" s="20">
        <v>22</v>
      </c>
      <c r="K45" s="20"/>
      <c r="L45" s="25"/>
      <c r="M45" s="31">
        <f t="shared" si="1"/>
        <v>0</v>
      </c>
    </row>
    <row r="46" spans="2:13" ht="12.75">
      <c r="B46" s="1" t="s">
        <v>10</v>
      </c>
      <c r="C46" s="1"/>
      <c r="J46" s="20">
        <v>23</v>
      </c>
      <c r="K46" s="20"/>
      <c r="L46" s="25"/>
      <c r="M46" s="31">
        <f t="shared" si="1"/>
        <v>0</v>
      </c>
    </row>
    <row r="47" spans="10:13" ht="12.75">
      <c r="J47" s="20"/>
      <c r="K47" s="30" t="s">
        <v>58</v>
      </c>
      <c r="L47" s="32">
        <f>SUM(L24:L46)</f>
        <v>86.32000000000001</v>
      </c>
      <c r="M47" s="32">
        <f>SUM(M24:M46)</f>
        <v>20701.998726863996</v>
      </c>
    </row>
    <row r="48" spans="1:11" ht="12.75">
      <c r="A48" s="4" t="s">
        <v>11</v>
      </c>
      <c r="B48" s="4"/>
      <c r="C48" s="4"/>
      <c r="D48" s="4"/>
      <c r="E48" s="4"/>
      <c r="F48" s="4"/>
      <c r="K48" s="1" t="s">
        <v>62</v>
      </c>
    </row>
    <row r="49" spans="1:13" ht="12.75">
      <c r="A49" t="s">
        <v>12</v>
      </c>
      <c r="E49" s="5"/>
      <c r="F49" s="5">
        <f>(7480)*1.302</f>
        <v>9738.960000000001</v>
      </c>
      <c r="J49" s="22" t="s">
        <v>36</v>
      </c>
      <c r="K49" s="22"/>
      <c r="L49" s="22" t="s">
        <v>63</v>
      </c>
      <c r="M49" s="22" t="s">
        <v>42</v>
      </c>
    </row>
    <row r="50" spans="1:13" ht="12.75">
      <c r="A50" s="6" t="s">
        <v>15</v>
      </c>
      <c r="E50" s="5"/>
      <c r="F50" s="5">
        <f>(1832)*1.302</f>
        <v>2385.264</v>
      </c>
      <c r="J50" s="23" t="s">
        <v>37</v>
      </c>
      <c r="K50" s="23" t="s">
        <v>38</v>
      </c>
      <c r="L50" s="23"/>
      <c r="M50" s="23" t="s">
        <v>64</v>
      </c>
    </row>
    <row r="51" spans="1:13" ht="12.75">
      <c r="A51" s="56" t="s">
        <v>83</v>
      </c>
      <c r="B51" s="54"/>
      <c r="C51" s="54"/>
      <c r="D51" s="54"/>
      <c r="E51" s="57">
        <v>0</v>
      </c>
      <c r="F51" s="55">
        <f>E51*E33</f>
        <v>0</v>
      </c>
      <c r="J51" s="20">
        <v>1</v>
      </c>
      <c r="K51" s="20"/>
      <c r="L51" s="25"/>
      <c r="M51" s="25"/>
    </row>
    <row r="52" spans="1:13" ht="12.75">
      <c r="A52" s="4" t="s">
        <v>34</v>
      </c>
      <c r="D52" s="5"/>
      <c r="F52" s="33">
        <f>F49+F50+F51</f>
        <v>12124.224000000002</v>
      </c>
      <c r="J52" s="20">
        <v>2</v>
      </c>
      <c r="K52" s="20"/>
      <c r="L52" s="25"/>
      <c r="M52" s="25"/>
    </row>
    <row r="53" spans="1:13" ht="12.75">
      <c r="A53" s="4" t="s">
        <v>16</v>
      </c>
      <c r="D53" s="5"/>
      <c r="J53" s="20">
        <v>3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4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5</v>
      </c>
      <c r="K55" s="6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0</v>
      </c>
      <c r="J56" s="20">
        <v>6</v>
      </c>
      <c r="K56" s="60"/>
      <c r="L56" s="23"/>
      <c r="M56" s="23"/>
    </row>
    <row r="57" spans="1:13" ht="12.75">
      <c r="A57" s="4" t="s">
        <v>18</v>
      </c>
      <c r="B57" s="4"/>
      <c r="J57" s="20">
        <v>7</v>
      </c>
      <c r="K57" s="20"/>
      <c r="L57" s="23"/>
      <c r="M57" s="23"/>
    </row>
    <row r="58" spans="1:13" ht="12.75">
      <c r="A58" t="s">
        <v>19</v>
      </c>
      <c r="C58" s="47">
        <v>304061</v>
      </c>
      <c r="D58">
        <v>224780.8</v>
      </c>
      <c r="E58">
        <v>3141.3</v>
      </c>
      <c r="F58" s="36">
        <f>C58/D58*E58</f>
        <v>4249.236675463385</v>
      </c>
      <c r="J58" s="20">
        <v>8</v>
      </c>
      <c r="K58" s="20"/>
      <c r="L58" s="23"/>
      <c r="M58" s="23"/>
    </row>
    <row r="59" spans="1:13" ht="12.75">
      <c r="A59" t="s">
        <v>20</v>
      </c>
      <c r="F59" s="36">
        <f>M20</f>
        <v>3605.7698149200005</v>
      </c>
      <c r="J59" s="20">
        <v>9</v>
      </c>
      <c r="K59" s="20"/>
      <c r="L59" s="23"/>
      <c r="M59" s="23"/>
    </row>
    <row r="60" spans="1:13" ht="12.75">
      <c r="A60" t="s">
        <v>21</v>
      </c>
      <c r="F60" s="11">
        <v>0</v>
      </c>
      <c r="J60" s="20">
        <v>10</v>
      </c>
      <c r="K60" s="20"/>
      <c r="L60" s="23"/>
      <c r="M60" s="23"/>
    </row>
    <row r="61" spans="1:13" ht="12.75">
      <c r="A61" t="s">
        <v>73</v>
      </c>
      <c r="F61" s="5">
        <f>0*600*1.302</f>
        <v>0</v>
      </c>
      <c r="J61" s="20">
        <v>11</v>
      </c>
      <c r="K61" s="20"/>
      <c r="L61" s="23"/>
      <c r="M61" s="23"/>
    </row>
    <row r="62" spans="1:13" ht="12.75">
      <c r="A62" t="s">
        <v>22</v>
      </c>
      <c r="F62" s="5">
        <f>M75</f>
        <v>0</v>
      </c>
      <c r="J62" s="20">
        <v>12</v>
      </c>
      <c r="K62" s="20"/>
      <c r="L62" s="23"/>
      <c r="M62" s="23"/>
    </row>
    <row r="63" spans="1:13" ht="12.75">
      <c r="A63" t="s">
        <v>23</v>
      </c>
      <c r="F63" s="5"/>
      <c r="J63" s="20">
        <v>13</v>
      </c>
      <c r="K63" s="20"/>
      <c r="L63" s="23"/>
      <c r="M63" s="23"/>
    </row>
    <row r="64" spans="1:13" ht="12.75">
      <c r="A64" t="s">
        <v>24</v>
      </c>
      <c r="F64" s="5"/>
      <c r="J64" s="20">
        <v>14</v>
      </c>
      <c r="K64" s="20"/>
      <c r="L64" s="23"/>
      <c r="M64" s="23"/>
    </row>
    <row r="65" spans="1:13" ht="12.75">
      <c r="A65" s="54"/>
      <c r="B65" s="54">
        <v>3141.3</v>
      </c>
      <c r="C65" s="54" t="s">
        <v>13</v>
      </c>
      <c r="D65" s="55">
        <v>0.29</v>
      </c>
      <c r="E65" s="54" t="s">
        <v>14</v>
      </c>
      <c r="F65" s="55">
        <f>B65*D65</f>
        <v>910.977</v>
      </c>
      <c r="J65" s="20">
        <v>15</v>
      </c>
      <c r="K65" s="20"/>
      <c r="L65" s="23"/>
      <c r="M65" s="23"/>
    </row>
    <row r="66" spans="1:13" ht="12.75">
      <c r="A66" s="54" t="s">
        <v>78</v>
      </c>
      <c r="B66" s="54"/>
      <c r="C66" s="54"/>
      <c r="D66" s="55"/>
      <c r="E66" s="54"/>
      <c r="F66" s="55">
        <v>0</v>
      </c>
      <c r="J66" s="20">
        <v>16</v>
      </c>
      <c r="K66" s="20"/>
      <c r="L66" s="23"/>
      <c r="M66" s="23"/>
    </row>
    <row r="67" spans="1:13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  <c r="J67" s="20">
        <v>17</v>
      </c>
      <c r="K67" s="20"/>
      <c r="L67" s="23"/>
      <c r="M67" s="23"/>
    </row>
    <row r="68" spans="1:13" ht="12.75">
      <c r="A68" s="4" t="s">
        <v>25</v>
      </c>
      <c r="B68" s="10"/>
      <c r="C68" s="10"/>
      <c r="F68" s="33">
        <f>SUM(F58:F67)</f>
        <v>8765.983490383385</v>
      </c>
      <c r="J68" s="20">
        <v>18</v>
      </c>
      <c r="K68" s="20"/>
      <c r="L68" s="23"/>
      <c r="M68" s="23"/>
    </row>
    <row r="69" spans="1:13" ht="12.75">
      <c r="A69" s="4" t="s">
        <v>26</v>
      </c>
      <c r="J69" s="20">
        <v>19</v>
      </c>
      <c r="K69" s="20"/>
      <c r="L69" s="23"/>
      <c r="M69" s="23"/>
    </row>
    <row r="70" spans="1:13" ht="12.75">
      <c r="A70" t="s">
        <v>27</v>
      </c>
      <c r="B70">
        <v>3141.3</v>
      </c>
      <c r="C70" t="s">
        <v>66</v>
      </c>
      <c r="D70" s="5">
        <v>0.2</v>
      </c>
      <c r="E70" t="s">
        <v>14</v>
      </c>
      <c r="F70" s="11">
        <f>B70*D70</f>
        <v>628.2600000000001</v>
      </c>
      <c r="J70" s="20">
        <v>20</v>
      </c>
      <c r="K70" s="20"/>
      <c r="L70" s="23"/>
      <c r="M70" s="23"/>
    </row>
    <row r="71" spans="1:13" ht="12.75">
      <c r="A71" t="s">
        <v>28</v>
      </c>
      <c r="F71" s="5"/>
      <c r="J71" s="20">
        <v>21</v>
      </c>
      <c r="K71" s="20"/>
      <c r="L71" s="23"/>
      <c r="M71" s="23"/>
    </row>
    <row r="72" spans="1:13" ht="12.75">
      <c r="A72" s="7" t="s">
        <v>72</v>
      </c>
      <c r="F72" s="5"/>
      <c r="J72" s="20">
        <v>22</v>
      </c>
      <c r="K72" s="20"/>
      <c r="L72" s="23"/>
      <c r="M72" s="23"/>
    </row>
    <row r="73" spans="2:13" ht="12.75">
      <c r="B73">
        <v>3141.3</v>
      </c>
      <c r="C73" t="s">
        <v>13</v>
      </c>
      <c r="D73" s="11">
        <v>1.26</v>
      </c>
      <c r="E73" t="s">
        <v>14</v>
      </c>
      <c r="F73" s="11">
        <f>B73*D73</f>
        <v>3958.0380000000005</v>
      </c>
      <c r="J73" s="20">
        <v>23</v>
      </c>
      <c r="K73" s="20"/>
      <c r="L73" s="23"/>
      <c r="M73" s="23"/>
    </row>
    <row r="74" spans="1:13" ht="12.75">
      <c r="A74" s="4" t="s">
        <v>29</v>
      </c>
      <c r="F74" s="33">
        <f>F70+F73</f>
        <v>4586.298000000001</v>
      </c>
      <c r="J74" s="20">
        <v>24</v>
      </c>
      <c r="K74" s="20"/>
      <c r="L74" s="23"/>
      <c r="M74" s="23"/>
    </row>
    <row r="75" spans="1:13" ht="12.75">
      <c r="A75" s="4" t="s">
        <v>30</v>
      </c>
      <c r="J75" s="20"/>
      <c r="K75" s="20"/>
      <c r="L75" s="34" t="s">
        <v>65</v>
      </c>
      <c r="M75" s="35">
        <f>SUM(M51:M74)</f>
        <v>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2.6</v>
      </c>
      <c r="E77" t="s">
        <v>14</v>
      </c>
      <c r="F77" s="5">
        <f>B77*D77</f>
        <v>8167.380000000001</v>
      </c>
    </row>
    <row r="78" spans="1:6" ht="12.75">
      <c r="A78" s="4" t="s">
        <v>32</v>
      </c>
      <c r="F78" s="33">
        <f>SUM(F77)</f>
        <v>8167.380000000001</v>
      </c>
    </row>
    <row r="79" spans="1:6" ht="12.75">
      <c r="A79" s="58" t="s">
        <v>77</v>
      </c>
      <c r="B79" s="54"/>
      <c r="C79" s="54"/>
      <c r="D79" s="57">
        <v>0</v>
      </c>
      <c r="E79" s="54"/>
      <c r="F79" s="59">
        <f>E33*D79</f>
        <v>0</v>
      </c>
    </row>
    <row r="80" spans="1:6" ht="12.75">
      <c r="A80" s="1" t="s">
        <v>33</v>
      </c>
      <c r="B80" s="1"/>
      <c r="F80" s="33">
        <f>F52+F56+F68+F74+F78+F79</f>
        <v>33643.885490383385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1951.3453584422361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0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294.51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1505.27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37395.01084882562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44743</v>
      </c>
      <c r="C87" s="41">
        <v>217777</v>
      </c>
      <c r="D87" s="44">
        <f>F44</f>
        <v>64792.735</v>
      </c>
      <c r="E87" s="44">
        <f>F85</f>
        <v>37395.01084882562</v>
      </c>
      <c r="F87" s="45">
        <f>C87+D87-E87</f>
        <v>245174.72415117436</v>
      </c>
    </row>
    <row r="89" spans="1:6" ht="13.5" thickBot="1">
      <c r="A89" t="s">
        <v>111</v>
      </c>
      <c r="C89" s="49">
        <v>44743</v>
      </c>
      <c r="D89" s="8" t="s">
        <v>112</v>
      </c>
      <c r="E89" s="49">
        <v>44773</v>
      </c>
      <c r="F89" t="s">
        <v>113</v>
      </c>
    </row>
    <row r="90" spans="1:7" ht="13.5" thickBot="1">
      <c r="A90" t="s">
        <v>114</v>
      </c>
      <c r="F90" s="50">
        <f>E87</f>
        <v>37395.01084882562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2017-08-21T12:45:57Z</cp:lastPrinted>
  <dcterms:created xsi:type="dcterms:W3CDTF">2008-08-18T07:30:19Z</dcterms:created>
  <dcterms:modified xsi:type="dcterms:W3CDTF">2022-09-28T12:37:55Z</dcterms:modified>
  <cp:category/>
  <cp:version/>
  <cp:contentType/>
  <cp:contentStatus/>
</cp:coreProperties>
</file>