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<sst xmlns="http://schemas.openxmlformats.org/spreadsheetml/2006/main" count="176" uniqueCount="152">
  <si>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</si>
  <si>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</si>
  <si>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</si>
  <si>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</si>
  <si>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</si>
  <si>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</si>
  <si>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</si>
  <si>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</si>
  <si>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</si>
  <si>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</si>
  <si>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</si>
  <si>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</si>
  <si>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</si>
  <si>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</si>
  <si>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</si>
  <si>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</si>
  <si>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</si>
  <si>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</si>
  <si>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</si>
  <si>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</si>
  <si>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</si>
  <si>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</si>
  <si>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</si>
  <si>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</si>
  <si>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</si>
  <si>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</si>
  <si>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</si>
  <si>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</si>
  <si>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</si>
  <si>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</si>
  <si>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</si>
  <si>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</si>
  <si>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</si>
  <si>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</si>
  <si>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</si>
  <si>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</si>
  <si>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</si>
  <si>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</si>
  <si>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</si>
  <si>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</si>
  <si>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</si>
  <si>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</si>
  <si>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</si>
  <si>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</si>
  <si>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</si>
  <si>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</si>
  <si>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</si>
  <si>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</si>
  <si>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</si>
  <si>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</si>
  <si>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</si>
  <si>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</si>
  <si>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</si>
  <si>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</si>
  <si>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</si>
  <si>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</si>
  <si>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</si>
  <si>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</si>
  <si>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</si>
  <si>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</si>
  <si>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</si>
  <si>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</si>
  <si>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</si>
  <si>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</si>
  <si>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</si>
  <si>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</si>
  <si>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</si>
  <si>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</si>
  <si>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</si>
  <si>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</si>
  <si>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</si>
  <si>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</si>
  <si>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</si>
  <si>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</si>
  <si>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</si>
  <si>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</si>
  <si>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</si>
  <si>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</si>
  <si>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</si>
  <si>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</si>
  <si>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</si>
  <si>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</si>
  <si>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</si>
  <si>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</si>
  <si>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</si>
  <si>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</si>
  <si>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</si>
  <si>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</si>
  <si>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</si>
  <si>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</si>
  <si>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</si>
  <si>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</si>
  <si>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</si>
  <si>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</si>
  <si>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</si>
  <si>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</si>
  <si>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</si>
  <si>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</si>
  <si>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</si>
  <si>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</si>
  <si>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</si>
  <si>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</si>
  <si>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</si>
  <si>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</si>
  <si>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</si>
  <si>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</si>
  <si>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</si>
  <si>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</si>
  <si>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</si>
  <si>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</si>
  <si>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</si>
  <si>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</si>
  <si>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</si>
  <si>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</si>
  <si>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</si>
  <si>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</si>
  <si>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</si>
  <si>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</si>
  <si>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</si>
  <si>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</si>
  <si>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</si>
  <si>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</si>
  <si>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</si>
  <si>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</si>
  <si>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</si>
  <si>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</si>
  <si>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</si>
  <si>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</si>
  <si>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</si>
  <si>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</si>
  <si>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</si>
  <si>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</si>
  <si>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2022 г.</t>
  </si>
  <si>
    <t>сентября</t>
  </si>
  <si>
    <t>ост.на 01.10</t>
  </si>
  <si>
    <t>за   сентябрь  2022 г.</t>
  </si>
  <si>
    <t>смена гебо (1шт) т.п.</t>
  </si>
  <si>
    <t>смена вентиля д 15 (1шт)</t>
  </si>
  <si>
    <t>смена труб д 20 п.пр. (2мп) т.п.</t>
  </si>
  <si>
    <t>труба д 20 п.пр.</t>
  </si>
  <si>
    <t>2мп</t>
  </si>
  <si>
    <t>гебо 20</t>
  </si>
  <si>
    <t>1шт</t>
  </si>
  <si>
    <t>вентиль д 15</t>
  </si>
  <si>
    <t>смена ламп (11шт)</t>
  </si>
  <si>
    <t>лампа</t>
  </si>
  <si>
    <t>11шт</t>
  </si>
  <si>
    <t>укладка половой плитки (3м2)</t>
  </si>
  <si>
    <t>плиточный клей</t>
  </si>
  <si>
    <t>50кг</t>
  </si>
  <si>
    <t>цемент</t>
  </si>
  <si>
    <t>15кг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</si>
</sst>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7" sqref="M47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2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4.72</v>
      </c>
      <c r="M6" s="34">
        <f>L6*160.174*1.302</f>
        <v>984.3397065600001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15.89</v>
      </c>
      <c r="M14" s="34">
        <f t="shared" si="0"/>
        <v>3313.8046477200005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31.950000000000003</v>
      </c>
      <c r="M20" s="33">
        <f>SUM(M6:M19)</f>
        <v>6663.062208600001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34">
        <f>0.02*224.9</f>
        <v>4.498</v>
      </c>
      <c r="M24" s="32">
        <f aca="true" t="shared" si="1" ref="M24:M36">L24*160.174*1.302*1.15</f>
        <v>1078.7487288396</v>
      </c>
    </row>
    <row r="25" spans="1:13" ht="12.75">
      <c r="A25" t="s">
        <v>107</v>
      </c>
      <c r="J25" s="20">
        <v>3</v>
      </c>
      <c r="K25" s="20" t="s">
        <v>136</v>
      </c>
      <c r="L25" s="34">
        <v>1.03</v>
      </c>
      <c r="M25" s="32">
        <f t="shared" si="1"/>
        <v>247.02338610599998</v>
      </c>
    </row>
    <row r="26" spans="1:13" ht="12.75">
      <c r="A26" t="s">
        <v>108</v>
      </c>
      <c r="J26" s="20">
        <v>4</v>
      </c>
      <c r="K26" s="20" t="s">
        <v>137</v>
      </c>
      <c r="L26" s="34">
        <v>0.81</v>
      </c>
      <c r="M26" s="32">
        <f t="shared" si="1"/>
        <v>194.261109462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144</v>
      </c>
      <c r="L27" s="25">
        <f>0.11*7.1</f>
        <v>0.7809999999999999</v>
      </c>
      <c r="M27" s="32">
        <f t="shared" si="1"/>
        <v>187.30608208619998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147</v>
      </c>
      <c r="L28" s="25">
        <v>5.89</v>
      </c>
      <c r="M28" s="32">
        <f t="shared" si="1"/>
        <v>1412.5900428779998</v>
      </c>
    </row>
    <row r="29" spans="10:13" ht="12.75">
      <c r="J29" s="20">
        <v>7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33">
        <f>SUM(L24:L36)</f>
        <v>13.009</v>
      </c>
      <c r="M37" s="33">
        <f>SUM(M24:M36)</f>
        <v>3119.9293493717996</v>
      </c>
    </row>
    <row r="38" ht="12.75">
      <c r="K38" s="1" t="s">
        <v>61</v>
      </c>
    </row>
    <row r="39" spans="1:13" ht="12.75">
      <c r="A39" s="2" t="s">
        <v>6</v>
      </c>
      <c r="F39" s="11">
        <v>88746.64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87647.57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0.9876156438147969</v>
      </c>
      <c r="J41" s="20">
        <v>1</v>
      </c>
      <c r="K41" s="20" t="s">
        <v>139</v>
      </c>
      <c r="L41" s="25" t="s">
        <v>140</v>
      </c>
      <c r="M41" s="34">
        <f>2*120</f>
        <v>240</v>
      </c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2</v>
      </c>
      <c r="K42" s="20" t="s">
        <v>141</v>
      </c>
      <c r="L42" s="25" t="s">
        <v>142</v>
      </c>
      <c r="M42" s="25">
        <v>860.73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93074.32</v>
      </c>
      <c r="J43" s="20">
        <v>3</v>
      </c>
      <c r="K43" s="20" t="s">
        <v>143</v>
      </c>
      <c r="L43" s="25" t="s">
        <v>142</v>
      </c>
      <c r="M43" s="25">
        <v>381.75</v>
      </c>
    </row>
    <row r="44" spans="10:13" ht="12.75">
      <c r="J44" s="20">
        <v>4</v>
      </c>
      <c r="K44" s="20" t="s">
        <v>145</v>
      </c>
      <c r="L44" s="25" t="s">
        <v>146</v>
      </c>
      <c r="M44" s="25">
        <f>11*20</f>
        <v>220</v>
      </c>
    </row>
    <row r="45" spans="2:13" ht="12.75">
      <c r="B45" s="1" t="s">
        <v>10</v>
      </c>
      <c r="C45" s="1"/>
      <c r="J45" s="20">
        <v>5</v>
      </c>
      <c r="K45" s="20" t="s">
        <v>148</v>
      </c>
      <c r="L45" s="25" t="s">
        <v>149</v>
      </c>
      <c r="M45" s="25">
        <f>50*520</f>
        <v>26000</v>
      </c>
    </row>
    <row r="46" spans="10:13" ht="12.75">
      <c r="J46" s="20">
        <v>6</v>
      </c>
      <c r="K46" s="20" t="s">
        <v>150</v>
      </c>
      <c r="L46" s="25" t="s">
        <v>151</v>
      </c>
      <c r="M46" s="25">
        <f>15*9.67</f>
        <v>145.05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(8353)*1.302</f>
        <v>10875.606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(5154)*1.302</f>
        <v>6710.508</v>
      </c>
      <c r="J49" s="20">
        <v>9</v>
      </c>
      <c r="K49" s="20"/>
      <c r="L49" s="25"/>
      <c r="M49" s="25"/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17586.114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0.05</v>
      </c>
      <c r="E54" t="s">
        <v>14</v>
      </c>
      <c r="F54" s="5">
        <f>B54*D54</f>
        <v>64.35000000000001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64.35000000000001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47">
        <v>295302</v>
      </c>
      <c r="D57">
        <v>222535.4</v>
      </c>
      <c r="E57">
        <v>5990.2</v>
      </c>
      <c r="F57" s="35">
        <f>C57/D57*E57</f>
        <v>7948.928756503459</v>
      </c>
      <c r="J57" s="20">
        <v>17</v>
      </c>
      <c r="K57" s="20"/>
      <c r="L57" s="25"/>
      <c r="M57" s="25"/>
    </row>
    <row r="58" spans="1:13" ht="12.75">
      <c r="A58" t="s">
        <v>20</v>
      </c>
      <c r="F58" s="35">
        <f>M20</f>
        <v>6663.062208600001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3119.9293493717996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M71</f>
        <v>27847.53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0.23</v>
      </c>
      <c r="E64" t="s">
        <v>14</v>
      </c>
      <c r="F64" s="11">
        <f>B64*D64</f>
        <v>1377.746</v>
      </c>
      <c r="J64" s="20">
        <v>24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25</v>
      </c>
      <c r="K65" s="20"/>
      <c r="L65" s="25"/>
      <c r="M65" s="25"/>
    </row>
    <row r="66" spans="1:13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46957.19631447526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</v>
      </c>
      <c r="E69" t="s">
        <v>14</v>
      </c>
      <c r="F69" s="11">
        <f>B69*D69</f>
        <v>1198.04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/>
      <c r="K71" s="20"/>
      <c r="L71" s="30" t="s">
        <v>64</v>
      </c>
      <c r="M71" s="33">
        <f>SUM(M41:M70)</f>
        <v>27847.53</v>
      </c>
    </row>
    <row r="72" spans="2:6" ht="12.75">
      <c r="B72">
        <v>5990.2</v>
      </c>
      <c r="C72" t="s">
        <v>13</v>
      </c>
      <c r="D72" s="11">
        <v>3.37</v>
      </c>
      <c r="E72" t="s">
        <v>14</v>
      </c>
      <c r="F72" s="11">
        <f>B72*D72</f>
        <v>20186.974</v>
      </c>
    </row>
    <row r="73" spans="1:6" ht="12.75">
      <c r="A73" s="4" t="s">
        <v>29</v>
      </c>
      <c r="F73" s="31">
        <f>F69+F72</f>
        <v>21385.014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2.79</v>
      </c>
      <c r="E76" t="s">
        <v>14</v>
      </c>
      <c r="F76" s="11">
        <f>B76*D76</f>
        <v>16712.658</v>
      </c>
    </row>
    <row r="77" spans="1:6" ht="12.75">
      <c r="A77" s="4" t="s">
        <v>31</v>
      </c>
      <c r="F77" s="31">
        <f>SUM(F76)</f>
        <v>16712.658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102705.33231447525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5956.909274239564</v>
      </c>
    </row>
    <row r="81" spans="1:6" ht="12.75">
      <c r="A81" s="1"/>
      <c r="B81" s="36" t="s">
        <v>128</v>
      </c>
      <c r="C81" s="36"/>
      <c r="D81" s="1"/>
      <c r="E81" s="52"/>
      <c r="F81" s="53">
        <v>3786.06</v>
      </c>
    </row>
    <row r="82" spans="1:6" ht="12.75">
      <c r="A82" s="1"/>
      <c r="B82" s="36" t="s">
        <v>129</v>
      </c>
      <c r="C82" s="36"/>
      <c r="D82" s="1"/>
      <c r="E82" s="52"/>
      <c r="F82" s="53">
        <f>2*419.32</f>
        <v>838.64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113286.9415887148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134</v>
      </c>
    </row>
    <row r="86" spans="1:6" ht="12.75">
      <c r="A86" s="13"/>
      <c r="B86" s="39">
        <v>44805</v>
      </c>
      <c r="C86" s="40">
        <v>166115</v>
      </c>
      <c r="D86" s="43">
        <f>F43</f>
        <v>93074.32</v>
      </c>
      <c r="E86" s="43">
        <f>F84</f>
        <v>113286.9415887148</v>
      </c>
      <c r="F86" s="44">
        <f>C86+D86-E86</f>
        <v>145902.3784112852</v>
      </c>
    </row>
    <row r="88" spans="1:6" ht="13.5" thickBot="1">
      <c r="A88" t="s">
        <v>112</v>
      </c>
      <c r="C88" s="49">
        <v>44805</v>
      </c>
      <c r="D88" s="8" t="s">
        <v>113</v>
      </c>
      <c r="E88" s="49">
        <v>44834</v>
      </c>
      <c r="F88" t="s">
        <v>114</v>
      </c>
    </row>
    <row r="89" spans="1:7" ht="13.5" thickBot="1">
      <c r="A89" t="s">
        <v>115</v>
      </c>
      <c r="F89" s="50">
        <f>E86</f>
        <v>113286.9415887148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2023-01-12T17:14:58Z</cp:lastPrinted>
  <dcterms:created xsi:type="dcterms:W3CDTF">2008-08-18T07:30:19Z</dcterms:created>
  <dcterms:modified xsi:type="dcterms:W3CDTF">2023-01-12T17:15:00Z</dcterms:modified>
  <cp:category/>
  <cp:version/>
  <cp:contentType/>
  <cp:contentStatus/>
</cp:coreProperties>
</file>