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<sst xmlns="http://schemas.openxmlformats.org/spreadsheetml/2006/main" count="176" uniqueCount="148">
  <si>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</si>
  <si>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</si>
  <si>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</si>
  <si>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</si>
  <si>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</si>
  <si>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</si>
  <si>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</si>
  <si>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</si>
  <si>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</si>
  <si>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</si>
  <si>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</si>
  <si>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</si>
  <si>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</si>
  <si>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</si>
  <si>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</si>
  <si>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</si>
  <si>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</si>
  <si>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</si>
  <si>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</si>
  <si>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</si>
  <si>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</si>
  <si>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</si>
  <si>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</si>
  <si>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</si>
  <si>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</si>
  <si>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</si>
  <si>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</si>
  <si>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</si>
  <si>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</si>
  <si>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</si>
  <si>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</si>
  <si>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</si>
  <si>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</si>
  <si>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</si>
  <si>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</si>
  <si>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</si>
  <si>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</si>
  <si>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</si>
  <si>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</si>
  <si>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</si>
  <si>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</si>
  <si>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</si>
  <si>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</si>
  <si>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</si>
  <si>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</si>
  <si>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</si>
  <si>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</si>
  <si>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</si>
  <si>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</si>
  <si>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</si>
  <si>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</si>
  <si>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</si>
  <si>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</si>
  <si>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</si>
  <si>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</si>
  <si>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</si>
  <si>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</si>
  <si>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</si>
  <si>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</si>
  <si>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</si>
  <si>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</si>
  <si>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</si>
  <si>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</si>
  <si>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</si>
  <si>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</si>
  <si>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</si>
  <si>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</si>
  <si>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</si>
  <si>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</si>
  <si>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</si>
  <si>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</si>
  <si>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</si>
  <si>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</si>
  <si>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</si>
  <si>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</si>
  <si>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</si>
  <si>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</si>
  <si>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</si>
  <si>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</si>
  <si>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</si>
  <si>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</si>
  <si>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</si>
  <si>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</si>
  <si>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</si>
  <si>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</si>
  <si>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</si>
  <si>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</si>
  <si>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</si>
  <si>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</si>
  <si>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</si>
  <si>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</si>
  <si>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</si>
  <si>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</si>
  <si>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</si>
  <si>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</si>
  <si>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</si>
  <si>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</si>
  <si>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</si>
  <si>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</si>
  <si>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</si>
  <si>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</si>
  <si>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</si>
  <si>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</si>
  <si>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</si>
  <si>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</si>
  <si>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</si>
  <si>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</si>
  <si>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</si>
  <si>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</si>
  <si>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</si>
  <si>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</si>
  <si>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</si>
  <si>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</si>
  <si>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</si>
  <si>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</si>
  <si>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</si>
  <si>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</si>
  <si>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</si>
  <si>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</si>
  <si>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</si>
  <si>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</si>
  <si>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</si>
  <si>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</si>
  <si>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</si>
  <si>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</si>
  <si>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</si>
  <si>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</si>
  <si>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</si>
  <si>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</si>
  <si>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</si>
  <si>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</si>
  <si>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</si>
  <si>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</si>
  <si>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ост.на 01.05</t>
  </si>
  <si>
    <t>апреля</t>
  </si>
  <si>
    <t>за   март-апрель  2022 г.</t>
  </si>
  <si>
    <t xml:space="preserve">уст-ка хомута (1шт) </t>
  </si>
  <si>
    <t>хомут</t>
  </si>
  <si>
    <t>1шт</t>
  </si>
  <si>
    <t>ремонт подъезда №1</t>
  </si>
  <si>
    <t>материал для ремонта подъезда №1</t>
  </si>
  <si>
    <t>смена ламп (1шт) п-д1</t>
  </si>
  <si>
    <t>лампа</t>
  </si>
  <si>
    <t>вышка</t>
  </si>
  <si>
    <t>2часа</t>
  </si>
  <si>
    <t>спил и разделка дерева 2шт</t>
  </si>
  <si>
    <t>смена светильника (1шт) п-д2</t>
  </si>
  <si>
    <t>светильник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</si>
</sst>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3">
      <selection activeCell="M47" sqref="M4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3.4</v>
      </c>
      <c r="K2" s="5" t="s">
        <v>135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1251.2792880000002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11.6</v>
      </c>
      <c r="M20" s="34">
        <f>SUM(M6:M19)</f>
        <v>2419.1399568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2</v>
      </c>
      <c r="M24" s="33">
        <f aca="true" t="shared" si="1" ref="M24:M36">L24*160.174*1.15*1.302</f>
        <v>479.6570604</v>
      </c>
    </row>
    <row r="25" spans="1:13" ht="12.75">
      <c r="A25" t="s">
        <v>107</v>
      </c>
      <c r="J25" s="20">
        <v>2</v>
      </c>
      <c r="K25" s="20" t="s">
        <v>139</v>
      </c>
      <c r="L25" s="47">
        <v>168.33</v>
      </c>
      <c r="M25" s="33">
        <f t="shared" si="1"/>
        <v>40370.336488566005</v>
      </c>
    </row>
    <row r="26" spans="1:13" ht="12.75">
      <c r="A26" t="s">
        <v>108</v>
      </c>
      <c r="J26" s="20">
        <v>3</v>
      </c>
      <c r="K26" s="20" t="s">
        <v>141</v>
      </c>
      <c r="L26" s="47">
        <v>0.071</v>
      </c>
      <c r="M26" s="33">
        <f t="shared" si="1"/>
        <v>17.0278256442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 t="s">
        <v>141</v>
      </c>
      <c r="L27" s="47">
        <v>0.07</v>
      </c>
      <c r="M27" s="33">
        <f t="shared" si="1"/>
        <v>16.787997114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145</v>
      </c>
      <c r="L28" s="47">
        <v>9.15</v>
      </c>
      <c r="M28" s="33">
        <f t="shared" si="1"/>
        <v>2194.43105133</v>
      </c>
    </row>
    <row r="29" spans="1:13" ht="12.75">
      <c r="A29" t="s">
        <v>111</v>
      </c>
      <c r="B29" s="1"/>
      <c r="C29" s="8"/>
      <c r="D29" s="8"/>
      <c r="J29" s="20">
        <v>6</v>
      </c>
      <c r="K29" s="20" t="s">
        <v>146</v>
      </c>
      <c r="L29" s="25">
        <v>0.891</v>
      </c>
      <c r="M29" s="33">
        <f t="shared" si="1"/>
        <v>213.6872204082</v>
      </c>
    </row>
    <row r="30" spans="10:13" ht="12.75">
      <c r="J30" s="20">
        <v>7</v>
      </c>
      <c r="K30" s="20"/>
      <c r="L30" s="4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180.512</v>
      </c>
      <c r="M37" s="34">
        <f>SUM(M24:M36)</f>
        <v>43291.92764346241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76601.27-798.02</f>
        <v>75803.25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89580.26</v>
      </c>
      <c r="J41" s="20">
        <v>1</v>
      </c>
      <c r="K41" s="20" t="s">
        <v>137</v>
      </c>
      <c r="L41" s="25" t="s">
        <v>138</v>
      </c>
      <c r="M41" s="25">
        <v>218</v>
      </c>
    </row>
    <row r="42" spans="2:15" ht="12.75">
      <c r="B42" t="s">
        <v>8</v>
      </c>
      <c r="F42" s="9">
        <f>F41/F40</f>
        <v>1.1817469567597694</v>
      </c>
      <c r="J42" s="20">
        <v>2</v>
      </c>
      <c r="K42" s="20" t="s">
        <v>140</v>
      </c>
      <c r="L42" s="47"/>
      <c r="M42" s="25">
        <v>23274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142</v>
      </c>
      <c r="L43" s="25" t="s">
        <v>138</v>
      </c>
      <c r="M43" s="25">
        <v>13.6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90630.26</v>
      </c>
      <c r="J44" s="20">
        <v>4</v>
      </c>
      <c r="K44" s="20" t="s">
        <v>142</v>
      </c>
      <c r="L44" s="25" t="s">
        <v>138</v>
      </c>
      <c r="M44" s="25">
        <v>13.6</v>
      </c>
    </row>
    <row r="45" spans="10:13" ht="12.75">
      <c r="J45" s="20">
        <v>5</v>
      </c>
      <c r="K45" s="20" t="s">
        <v>143</v>
      </c>
      <c r="L45" s="25" t="s">
        <v>144</v>
      </c>
      <c r="M45" s="25">
        <f>2*1464</f>
        <v>2928</v>
      </c>
    </row>
    <row r="46" spans="2:13" ht="12.75">
      <c r="B46" s="1" t="s">
        <v>10</v>
      </c>
      <c r="C46" s="1"/>
      <c r="J46" s="20">
        <v>6</v>
      </c>
      <c r="K46" s="20" t="s">
        <v>147</v>
      </c>
      <c r="L46" s="25" t="s">
        <v>138</v>
      </c>
      <c r="M46" s="25">
        <v>244.1</v>
      </c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(3744+3931)*1.302</f>
        <v>9992.85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(1745+1832)*1.302</f>
        <v>4657.254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14650.104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26691.299999999996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0.5</v>
      </c>
      <c r="E56" t="s">
        <v>14</v>
      </c>
      <c r="F56" s="11">
        <f>B56*D56</f>
        <v>499.6</v>
      </c>
    </row>
    <row r="57" spans="1:6" ht="12.75">
      <c r="A57" s="4" t="s">
        <v>17</v>
      </c>
      <c r="B57" s="10"/>
      <c r="C57" s="10"/>
      <c r="F57" s="32">
        <f>SUM(F54:F56)</f>
        <v>499.6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598737</v>
      </c>
      <c r="D59">
        <v>224780.8</v>
      </c>
      <c r="E59">
        <v>2983.9</v>
      </c>
      <c r="F59" s="35">
        <f>C59/D59*E59</f>
        <v>7948.060218221485</v>
      </c>
    </row>
    <row r="60" spans="1:6" ht="12.75">
      <c r="A60" t="s">
        <v>20</v>
      </c>
      <c r="F60" s="35">
        <f>M20</f>
        <v>2419.1399568</v>
      </c>
    </row>
    <row r="61" spans="1:6" ht="12.75">
      <c r="A61" t="s">
        <v>21</v>
      </c>
      <c r="F61" s="11">
        <f>M37</f>
        <v>43291.92764346241</v>
      </c>
    </row>
    <row r="62" spans="1:6" ht="12.75">
      <c r="A62" t="s">
        <v>72</v>
      </c>
      <c r="F62" s="5">
        <f>2*600*1.302</f>
        <v>1562.4</v>
      </c>
    </row>
    <row r="63" spans="1:6" ht="12.75">
      <c r="A63" t="s">
        <v>22</v>
      </c>
      <c r="F63" s="5">
        <f>M54</f>
        <v>26691.299999999996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0.62</v>
      </c>
      <c r="E66" t="s">
        <v>14</v>
      </c>
      <c r="F66" s="11">
        <f>B66*D66</f>
        <v>1850.018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83762.8458184839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0.4</v>
      </c>
      <c r="E71" t="s">
        <v>14</v>
      </c>
      <c r="F71" s="11">
        <f>B71*D71</f>
        <v>1193.5600000000002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2.54</v>
      </c>
      <c r="E74" t="s">
        <v>14</v>
      </c>
      <c r="F74" s="11">
        <f>B74*D74</f>
        <v>7579.106000000001</v>
      </c>
    </row>
    <row r="75" spans="1:6" ht="12.75">
      <c r="A75" s="4" t="s">
        <v>29</v>
      </c>
      <c r="F75" s="32">
        <f>F71+F74</f>
        <v>8772.666000000001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4.8</v>
      </c>
      <c r="E78" t="s">
        <v>14</v>
      </c>
      <c r="F78" s="11">
        <f>B78*D78</f>
        <v>14322.72</v>
      </c>
    </row>
    <row r="79" spans="1:6" ht="12.75">
      <c r="A79" s="4" t="s">
        <v>31</v>
      </c>
      <c r="F79" s="32">
        <f>SUM(F78)</f>
        <v>14322.72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122007.9358184839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7076.460277472065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1097.28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f>2*238.66</f>
        <v>477.32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130658.99609595597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133</v>
      </c>
    </row>
    <row r="88" spans="1:6" ht="12.75">
      <c r="A88" s="13"/>
      <c r="B88" s="39">
        <v>44621</v>
      </c>
      <c r="C88" s="40">
        <v>-159795</v>
      </c>
      <c r="D88" s="43">
        <f>F44</f>
        <v>90630.26</v>
      </c>
      <c r="E88" s="43">
        <f>F86</f>
        <v>130658.99609595597</v>
      </c>
      <c r="F88" s="44">
        <f>C88+D88-E88</f>
        <v>-199823.73609595597</v>
      </c>
    </row>
    <row r="90" spans="1:6" ht="13.5" thickBot="1">
      <c r="A90" t="s">
        <v>112</v>
      </c>
      <c r="C90" s="53">
        <v>44621</v>
      </c>
      <c r="D90" s="8" t="s">
        <v>113</v>
      </c>
      <c r="E90" s="53">
        <v>44681</v>
      </c>
      <c r="F90" t="s">
        <v>114</v>
      </c>
    </row>
    <row r="91" spans="1:7" ht="13.5" thickBot="1">
      <c r="A91" t="s">
        <v>115</v>
      </c>
      <c r="F91" s="54">
        <f>E88</f>
        <v>130658.99609595597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2017-08-21T12:45:05Z</cp:lastPrinted>
  <dcterms:created xsi:type="dcterms:W3CDTF">2008-08-18T07:30:19Z</dcterms:created>
  <dcterms:modified xsi:type="dcterms:W3CDTF">2022-06-15T10:44:59Z</dcterms:modified>
  <cp:category/>
  <cp:version/>
  <cp:contentType/>
  <cp:contentStatus/>
</cp:coreProperties>
</file>