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<sst xmlns="http://schemas.openxmlformats.org/spreadsheetml/2006/main" count="172" uniqueCount="148">
  <si>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</si>
  <si>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</si>
  <si>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</si>
  <si>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</si>
  <si>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</si>
  <si>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</si>
  <si>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</si>
  <si>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</si>
  <si>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</si>
  <si>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</si>
  <si>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</si>
  <si>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</si>
  <si>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</si>
  <si>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</si>
  <si>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</si>
  <si>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</si>
  <si>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</si>
  <si>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</si>
  <si>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</si>
  <si>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</si>
  <si>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</si>
  <si>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</si>
  <si>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</si>
  <si>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</si>
  <si>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</si>
  <si>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</si>
  <si>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</si>
  <si>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</si>
  <si>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</si>
  <si>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</si>
  <si>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</si>
  <si>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</si>
  <si>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</si>
  <si>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</si>
  <si>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</si>
  <si>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</si>
  <si>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</si>
  <si>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</si>
  <si>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</si>
  <si>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</si>
  <si>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</si>
  <si>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</si>
  <si>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</si>
  <si>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</si>
  <si>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</si>
  <si>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</si>
  <si>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</si>
  <si>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</si>
  <si>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</si>
  <si>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</si>
  <si>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</si>
  <si>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</si>
  <si>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</si>
  <si>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</si>
  <si>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</si>
  <si>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</si>
  <si>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</si>
  <si>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</si>
  <si>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</si>
  <si>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</si>
  <si>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</si>
  <si>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</si>
  <si>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</si>
  <si>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</si>
  <si>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</si>
  <si>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</si>
  <si>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</si>
  <si>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</si>
  <si>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</si>
  <si>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</si>
  <si>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</si>
  <si>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</si>
  <si>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</si>
  <si>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</si>
  <si>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</si>
  <si>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</si>
  <si>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</si>
  <si>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</si>
  <si>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</si>
  <si>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</si>
  <si>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</si>
  <si>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</si>
  <si>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</si>
  <si>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</si>
  <si>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</si>
  <si>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</si>
  <si>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</si>
  <si>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</si>
  <si>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</si>
  <si>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</si>
  <si>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</si>
  <si>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</si>
  <si>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</si>
  <si>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</si>
  <si>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</si>
  <si>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</si>
  <si>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</si>
  <si>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</si>
  <si>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</si>
  <si>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</si>
  <si>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</si>
  <si>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</si>
  <si>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</si>
  <si>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</si>
  <si>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</si>
  <si>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</si>
  <si>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</si>
  <si>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</si>
  <si>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</si>
  <si>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</si>
  <si>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</si>
  <si>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</si>
  <si>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</si>
  <si>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</si>
  <si>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</si>
  <si>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</si>
  <si>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</si>
  <si>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</si>
  <si>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</si>
  <si>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</si>
  <si>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</si>
  <si>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</si>
  <si>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</si>
  <si>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</si>
  <si>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</si>
  <si>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</si>
  <si>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</si>
  <si>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</si>
  <si>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</si>
  <si>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</si>
  <si>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</si>
  <si>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</si>
  <si>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августа</t>
  </si>
  <si>
    <t>за   август  2022 г.</t>
  </si>
  <si>
    <t>ост.на 01.09</t>
  </si>
  <si>
    <t>смена ламп (8шт) п-д5,3</t>
  </si>
  <si>
    <t>лампа</t>
  </si>
  <si>
    <t>8шт</t>
  </si>
  <si>
    <t>смена вентиля д 15 (10шт) т.п.</t>
  </si>
  <si>
    <t>вентиль д 15</t>
  </si>
  <si>
    <t>10шт</t>
  </si>
  <si>
    <t>ремонт забора полисадника (20мп)</t>
  </si>
  <si>
    <t>саморез</t>
  </si>
  <si>
    <t>50шт</t>
  </si>
  <si>
    <t xml:space="preserve">проволока </t>
  </si>
  <si>
    <t>3кг</t>
  </si>
  <si>
    <t>смена ламп (12шт) п-д2,5</t>
  </si>
  <si>
    <t>12шт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</si>
</sst>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8.39</v>
      </c>
      <c r="M14" s="44">
        <f t="shared" si="0"/>
        <v>1749.7055377200004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14.620000000000001</v>
      </c>
      <c r="M20" s="33">
        <f>SUM(M6:M19)</f>
        <v>3048.9505317600006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f>0.08*7.1</f>
        <v>0.568</v>
      </c>
      <c r="M24" s="49">
        <f aca="true" t="shared" si="1" ref="M24:M35">L24*160.174*1.302*1.15</f>
        <v>136.2226051536</v>
      </c>
    </row>
    <row r="25" spans="1:13" ht="12.75">
      <c r="A25" t="s">
        <v>105</v>
      </c>
      <c r="J25" s="20">
        <v>2</v>
      </c>
      <c r="K25" s="52" t="s">
        <v>138</v>
      </c>
      <c r="L25" s="44">
        <f>0.1*81</f>
        <v>8.1</v>
      </c>
      <c r="M25" s="49">
        <f t="shared" si="1"/>
        <v>1942.6110946200001</v>
      </c>
    </row>
    <row r="26" spans="1:13" ht="12.75">
      <c r="A26" t="s">
        <v>106</v>
      </c>
      <c r="J26" s="20">
        <v>3</v>
      </c>
      <c r="K26" s="52" t="s">
        <v>141</v>
      </c>
      <c r="L26" s="44">
        <v>6.54</v>
      </c>
      <c r="M26" s="49">
        <f t="shared" si="1"/>
        <v>1568.4785875080001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146</v>
      </c>
      <c r="L27" s="50">
        <f>0.12*7.1</f>
        <v>0.852</v>
      </c>
      <c r="M27" s="49">
        <f t="shared" si="1"/>
        <v>204.33390773039997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52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52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16.06</v>
      </c>
      <c r="M36" s="33">
        <f>SUM(M24:M35)</f>
        <v>3851.646195012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49282.54</v>
      </c>
      <c r="J40" s="20">
        <v>1</v>
      </c>
      <c r="K40" s="52" t="s">
        <v>136</v>
      </c>
      <c r="L40" s="44" t="s">
        <v>137</v>
      </c>
      <c r="M40" s="51">
        <f>8*16.2</f>
        <v>129.6</v>
      </c>
    </row>
    <row r="41" spans="1:13" ht="12.75">
      <c r="A41" t="s">
        <v>7</v>
      </c>
      <c r="F41" s="5">
        <v>40646.68</v>
      </c>
      <c r="J41" s="20">
        <v>2</v>
      </c>
      <c r="K41" s="20" t="s">
        <v>139</v>
      </c>
      <c r="L41" s="25" t="s">
        <v>140</v>
      </c>
      <c r="M41" s="25">
        <f>10*381.74</f>
        <v>3817.4</v>
      </c>
    </row>
    <row r="42" spans="2:13" ht="12.75">
      <c r="B42" t="s">
        <v>8</v>
      </c>
      <c r="F42" s="9">
        <f>F41/F40</f>
        <v>0.8247683662408634</v>
      </c>
      <c r="J42" s="20">
        <v>3</v>
      </c>
      <c r="K42" s="20" t="s">
        <v>142</v>
      </c>
      <c r="L42" s="25" t="s">
        <v>143</v>
      </c>
      <c r="M42" s="44">
        <f>50*2.8</f>
        <v>140</v>
      </c>
    </row>
    <row r="43" spans="1:13" ht="12.75">
      <c r="A43" t="s">
        <v>125</v>
      </c>
      <c r="F43" s="5">
        <f>250+400+250</f>
        <v>900</v>
      </c>
      <c r="J43" s="20">
        <v>4</v>
      </c>
      <c r="K43" s="20" t="s">
        <v>144</v>
      </c>
      <c r="L43" s="25" t="s">
        <v>145</v>
      </c>
      <c r="M43" s="25">
        <f>3*4.96</f>
        <v>14.879999999999999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41546.68</v>
      </c>
      <c r="J44" s="20">
        <v>5</v>
      </c>
      <c r="K44" s="20" t="s">
        <v>136</v>
      </c>
      <c r="L44" s="25" t="s">
        <v>147</v>
      </c>
      <c r="M44" s="44">
        <f>12*19.1</f>
        <v>229.20000000000002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(7198)*1.302</f>
        <v>9371.796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11</v>
      </c>
      <c r="K50" s="20"/>
      <c r="L50" s="25"/>
      <c r="M50" s="25"/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11757.060000000001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305312</v>
      </c>
      <c r="D58">
        <v>222535.4</v>
      </c>
      <c r="E58">
        <v>3122.1</v>
      </c>
      <c r="F58" s="34">
        <f>C58/D58*E58</f>
        <v>4283.429041851319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3048.9505317600006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3851.646195012</v>
      </c>
      <c r="J60" s="20"/>
      <c r="K60" s="20"/>
      <c r="L60" s="31" t="s">
        <v>65</v>
      </c>
      <c r="M60" s="28">
        <f>SUM(M40:M59)</f>
        <v>4331.08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4331.08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0.47</v>
      </c>
      <c r="E65" s="56" t="s">
        <v>14</v>
      </c>
      <c r="F65" s="57">
        <f>B65*D65</f>
        <v>1467.387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16982.49276862332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</v>
      </c>
      <c r="E70" t="s">
        <v>14</v>
      </c>
      <c r="F70" s="11">
        <f>B70*D70</f>
        <v>624.4200000000001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1.29</v>
      </c>
      <c r="E73" t="s">
        <v>14</v>
      </c>
      <c r="F73" s="11">
        <f>B73*D73</f>
        <v>4027.509</v>
      </c>
    </row>
    <row r="74" spans="1:6" ht="12.75">
      <c r="A74" s="4" t="s">
        <v>29</v>
      </c>
      <c r="F74" s="32">
        <f>F70+F73</f>
        <v>4651.929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2.8</v>
      </c>
      <c r="E77" t="s">
        <v>14</v>
      </c>
      <c r="F77" s="11">
        <f>B77*D77</f>
        <v>8741.88</v>
      </c>
    </row>
    <row r="78" spans="1:6" ht="12.75">
      <c r="A78" s="4" t="s">
        <v>32</v>
      </c>
      <c r="F78" s="32">
        <f>SUM(F77)</f>
        <v>8741.88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42133.36176862332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2443.7349825801525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2969.04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413.11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1831.41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49790.656751203474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44774</v>
      </c>
      <c r="C87" s="39">
        <v>-45244</v>
      </c>
      <c r="D87" s="42">
        <f>F44</f>
        <v>41546.68</v>
      </c>
      <c r="E87" s="42">
        <f>F85</f>
        <v>49790.656751203474</v>
      </c>
      <c r="F87" s="43">
        <f>C87+D87-E87</f>
        <v>-53487.976751203474</v>
      </c>
    </row>
    <row r="89" spans="1:6" ht="12.75">
      <c r="A89" t="s">
        <v>110</v>
      </c>
      <c r="C89" s="47">
        <v>44774</v>
      </c>
      <c r="D89" s="8" t="s">
        <v>111</v>
      </c>
      <c r="E89" s="47">
        <v>44804</v>
      </c>
      <c r="F89" t="s">
        <v>112</v>
      </c>
    </row>
    <row r="90" spans="1:7" ht="12.75">
      <c r="A90" t="s">
        <v>113</v>
      </c>
      <c r="F90" s="48">
        <f>E87</f>
        <v>49790.656751203474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2022-11-21T08:13:11Z</dcterms:modified>
  <cp:category/>
  <cp:version/>
  <cp:contentType/>
  <cp:contentStatus/>
</cp:coreProperties>
</file>