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<sst xmlns="http://schemas.openxmlformats.org/spreadsheetml/2006/main" count="162" uniqueCount="139">
  <si>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</si>
  <si>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</si>
  <si>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</si>
  <si>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</si>
  <si>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</si>
  <si>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</si>
  <si>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</si>
  <si>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</si>
  <si>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</si>
  <si>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</si>
  <si>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</si>
  <si>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</si>
  <si>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</si>
  <si>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</si>
  <si>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</si>
  <si>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</si>
  <si>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</si>
  <si>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</si>
  <si>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</si>
  <si>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</si>
  <si>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</si>
  <si>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</si>
  <si>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</si>
  <si>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</si>
  <si>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</si>
  <si>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</si>
  <si>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</si>
  <si>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</si>
  <si>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</si>
  <si>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</si>
  <si>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</si>
  <si>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</si>
  <si>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</si>
  <si>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</si>
  <si>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</si>
  <si>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</si>
  <si>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</si>
  <si>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</si>
  <si>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</si>
  <si>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</si>
  <si>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</si>
  <si>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</si>
  <si>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</si>
  <si>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</si>
  <si>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</si>
  <si>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</si>
  <si>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</si>
  <si>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</si>
  <si>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</si>
  <si>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</si>
  <si>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</si>
  <si>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</si>
  <si>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</si>
  <si>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</si>
  <si>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</si>
  <si>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</si>
  <si>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</si>
  <si>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</si>
  <si>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</si>
  <si>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</si>
  <si>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</si>
  <si>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</si>
  <si>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</si>
  <si>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</si>
  <si>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</si>
  <si>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</si>
  <si>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</si>
  <si>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</si>
  <si>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</si>
  <si>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</si>
  <si>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</si>
  <si>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</si>
  <si>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</si>
  <si>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</si>
  <si>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</si>
  <si>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</si>
  <si>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</si>
  <si>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</si>
  <si>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</si>
  <si>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</si>
  <si>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</si>
  <si>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</si>
  <si>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</si>
  <si>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</si>
  <si>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</si>
  <si>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</si>
  <si>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</si>
  <si>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</si>
  <si>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</si>
  <si>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</si>
  <si>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</si>
  <si>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</si>
  <si>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</si>
  <si>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</si>
  <si>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</si>
  <si>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</si>
  <si>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</si>
  <si>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</si>
  <si>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</si>
  <si>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</si>
  <si>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</si>
  <si>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</si>
  <si>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</si>
  <si>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</si>
  <si>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</si>
  <si>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</si>
  <si>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</si>
  <si>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</si>
  <si>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</si>
  <si>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</si>
  <si>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</si>
  <si>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</si>
  <si>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</si>
  <si>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</si>
  <si>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</si>
  <si>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</si>
  <si>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</si>
  <si>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</si>
  <si>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</si>
  <si>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</si>
  <si>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</si>
  <si>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</si>
  <si>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</si>
  <si>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</si>
  <si>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</si>
  <si>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</si>
  <si>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</si>
  <si>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</si>
  <si>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</si>
  <si>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</si>
  <si>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</si>
  <si>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</si>
  <si>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2022 г.</t>
  </si>
  <si>
    <t>июня</t>
  </si>
  <si>
    <t>за   июнь  2022 г.</t>
  </si>
  <si>
    <t>ост.на 01.07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</si>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</sst>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6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2.6</v>
      </c>
      <c r="M6" s="46">
        <f>L6*160.174*1.302</f>
        <v>542.2210248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9.030000000000001</v>
      </c>
      <c r="M20" s="33">
        <f>SUM(M6:M19)</f>
        <v>1883.1753284400002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v>7.1</v>
      </c>
      <c r="M24" s="32">
        <f aca="true" t="shared" si="1" ref="M24:M36">L24*160.174*1.302*1.15</f>
        <v>1702.78256442</v>
      </c>
    </row>
    <row r="25" spans="1:13" ht="12.75">
      <c r="A25" t="s">
        <v>105</v>
      </c>
      <c r="J25" s="20">
        <v>2</v>
      </c>
      <c r="K25" s="41"/>
      <c r="L25" s="50"/>
      <c r="M25" s="32">
        <f t="shared" si="1"/>
        <v>0</v>
      </c>
    </row>
    <row r="26" spans="1:13" ht="12.75">
      <c r="A26" t="s">
        <v>106</v>
      </c>
      <c r="J26" s="20">
        <v>3</v>
      </c>
      <c r="K26" s="41"/>
      <c r="L26" s="50"/>
      <c r="M26" s="32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/>
      <c r="L27" s="46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41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7.1</v>
      </c>
      <c r="M37" s="33">
        <f>SUM(M24:M36)</f>
        <v>1702.78256442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55658.81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55567.65</v>
      </c>
      <c r="J41" s="20">
        <v>1</v>
      </c>
      <c r="K41" s="20" t="s">
        <v>137</v>
      </c>
      <c r="L41" s="25" t="s">
        <v>138</v>
      </c>
      <c r="M41" s="25">
        <f>10*27.7</f>
        <v>277</v>
      </c>
    </row>
    <row r="42" spans="2:13" ht="12.75">
      <c r="B42" t="s">
        <v>8</v>
      </c>
      <c r="F42" s="9">
        <f>F41/F40</f>
        <v>0.9983621640491416</v>
      </c>
      <c r="J42" s="20">
        <v>2</v>
      </c>
      <c r="K42" s="20"/>
      <c r="L42" s="25"/>
      <c r="M42" s="25"/>
    </row>
    <row r="43" spans="1:13" ht="12.75">
      <c r="A43" t="s">
        <v>129</v>
      </c>
      <c r="F43" s="5">
        <f>250+400+250+400+105</f>
        <v>1405</v>
      </c>
      <c r="J43" s="20">
        <v>3</v>
      </c>
      <c r="K43" s="20"/>
      <c r="L43" s="25"/>
      <c r="M43" s="46"/>
    </row>
    <row r="44" spans="1:13" ht="12.75">
      <c r="A44" s="3" t="s">
        <v>9</v>
      </c>
      <c r="B44" s="3"/>
      <c r="C44" s="3"/>
      <c r="D44" s="3"/>
      <c r="E44" s="1"/>
      <c r="F44" s="31">
        <f>F41+F43</f>
        <v>56972.65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/>
      <c r="L48" s="25"/>
      <c r="M48" s="25"/>
    </row>
    <row r="49" spans="1:13" ht="12.75">
      <c r="A49" t="s">
        <v>12</v>
      </c>
      <c r="F49" s="11">
        <f>(0)*1.302</f>
        <v>0</v>
      </c>
      <c r="J49" s="20">
        <v>9</v>
      </c>
      <c r="K49" s="54"/>
      <c r="L49" s="25"/>
      <c r="M49" s="46"/>
    </row>
    <row r="50" spans="1:13" ht="12.75">
      <c r="A50" s="6" t="s">
        <v>15</v>
      </c>
      <c r="F50" s="11">
        <f>(0)*1.302</f>
        <v>0</v>
      </c>
      <c r="J50" s="20">
        <v>10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/>
      <c r="L51" s="25"/>
      <c r="M51" s="25"/>
    </row>
    <row r="52" spans="1:13" ht="12.75">
      <c r="A52" s="4" t="s">
        <v>33</v>
      </c>
      <c r="F52" s="31">
        <f>F49+F50+F51</f>
        <v>0</v>
      </c>
      <c r="J52" s="20">
        <v>12</v>
      </c>
      <c r="K52" s="54"/>
      <c r="L52" s="25"/>
      <c r="M52" s="25"/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0.5</v>
      </c>
      <c r="E55" t="s">
        <v>14</v>
      </c>
      <c r="F55" s="11">
        <f>B55*D55</f>
        <v>461.75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461.75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294676</v>
      </c>
      <c r="D58">
        <v>224780.8</v>
      </c>
      <c r="E58">
        <v>3468</v>
      </c>
      <c r="F58" s="34">
        <f>C58/D58*E58</f>
        <v>4546.368586640852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1883.1753284400002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1702.78256442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0*600*1.302</f>
        <v>0</v>
      </c>
      <c r="J61" s="20"/>
      <c r="K61" s="20"/>
      <c r="L61" s="30" t="s">
        <v>64</v>
      </c>
      <c r="M61" s="33">
        <f>SUM(M41:M60)</f>
        <v>277</v>
      </c>
    </row>
    <row r="62" spans="1:6" ht="12.75">
      <c r="A62" t="s">
        <v>22</v>
      </c>
      <c r="F62" s="11">
        <f>M61</f>
        <v>277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0.81</v>
      </c>
      <c r="E65" t="s">
        <v>14</v>
      </c>
      <c r="F65" s="11">
        <f>B65*D65</f>
        <v>2809.0800000000004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11218.406479500853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0.24</v>
      </c>
      <c r="E70" t="s">
        <v>14</v>
      </c>
      <c r="F70" s="11">
        <f>B70*D70</f>
        <v>832.3199999999999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1.47</v>
      </c>
      <c r="E73" t="s">
        <v>14</v>
      </c>
      <c r="F73" s="11">
        <f>B73*D73</f>
        <v>5097.96</v>
      </c>
    </row>
    <row r="74" spans="1:6" ht="12.75">
      <c r="A74" s="4" t="s">
        <v>29</v>
      </c>
      <c r="F74" s="31">
        <f>F70+F73</f>
        <v>5930.28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2.56</v>
      </c>
      <c r="E77" t="s">
        <v>14</v>
      </c>
      <c r="F77" s="11">
        <f>B77*D77</f>
        <v>8878.08</v>
      </c>
    </row>
    <row r="78" spans="1:6" ht="12.75">
      <c r="A78" s="4" t="s">
        <v>31</v>
      </c>
      <c r="F78" s="8">
        <f>SUM(F77)</f>
        <v>8878.08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26488.516479500853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1536.3339558110495</v>
      </c>
    </row>
    <row r="82" spans="1:6" ht="12.75">
      <c r="A82" s="1"/>
      <c r="B82" s="35" t="s">
        <v>126</v>
      </c>
      <c r="C82" s="35"/>
      <c r="D82" s="1"/>
      <c r="E82" s="52"/>
      <c r="F82" s="53">
        <v>55.88</v>
      </c>
    </row>
    <row r="83" spans="1:6" ht="12.75">
      <c r="A83" s="1"/>
      <c r="B83" s="35" t="s">
        <v>127</v>
      </c>
      <c r="C83" s="35"/>
      <c r="D83" s="1"/>
      <c r="E83" s="52"/>
      <c r="F83" s="53">
        <v>398.96</v>
      </c>
    </row>
    <row r="84" spans="1:6" ht="12.75">
      <c r="A84" s="1"/>
      <c r="B84" s="35" t="s">
        <v>128</v>
      </c>
      <c r="C84" s="35"/>
      <c r="D84" s="1"/>
      <c r="E84" s="52"/>
      <c r="F84" s="53">
        <v>2245.6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30725.2904353119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44713</v>
      </c>
      <c r="C87" s="39">
        <v>-761020</v>
      </c>
      <c r="D87" s="43">
        <f>F44</f>
        <v>56972.65</v>
      </c>
      <c r="E87" s="43">
        <f>F85</f>
        <v>30725.2904353119</v>
      </c>
      <c r="F87" s="44">
        <f>C87+D87-E87</f>
        <v>-734772.6404353118</v>
      </c>
    </row>
    <row r="89" spans="1:6" ht="13.5" thickBot="1">
      <c r="A89" t="s">
        <v>110</v>
      </c>
      <c r="C89" s="48">
        <v>44713</v>
      </c>
      <c r="D89" s="8" t="s">
        <v>111</v>
      </c>
      <c r="E89" s="48">
        <v>44742</v>
      </c>
      <c r="F89" t="s">
        <v>112</v>
      </c>
    </row>
    <row r="90" spans="1:7" ht="13.5" thickBot="1">
      <c r="A90" t="s">
        <v>113</v>
      </c>
      <c r="F90" s="49">
        <f>E87</f>
        <v>30725.2904353119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2022-08-19T06:12:55Z</dcterms:modified>
  <cp:category/>
  <cp:version/>
  <cp:contentType/>
  <cp:contentStatus/>
</cp:coreProperties>
</file>